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omments13.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omments14.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CF5" lockStructure="1"/>
  <bookViews>
    <workbookView xWindow="120" yWindow="585" windowWidth="15600" windowHeight="9495" tabRatio="914"/>
  </bookViews>
  <sheets>
    <sheet name="mode_emploi" sheetId="17" r:id="rId1"/>
    <sheet name="param_menu" sheetId="1" r:id="rId2"/>
    <sheet name="saisie_tps_gl" sheetId="4" r:id="rId3"/>
    <sheet name="saisie_cult" sheetId="2" r:id="rId4"/>
    <sheet name="saisie_MO" sheetId="25" r:id="rId5"/>
    <sheet name="saisie_graph_1a" sheetId="23" r:id="rId6"/>
    <sheet name="saisie_graph_1b" sheetId="20" r:id="rId7"/>
    <sheet name="saisie_graph_2" sheetId="21" r:id="rId8"/>
    <sheet name="saisie_synth" sheetId="3" r:id="rId9"/>
    <sheet name="synt_ope_cult" sheetId="22" r:id="rId10"/>
    <sheet name="tab_des_ecarts" sheetId="26" r:id="rId11"/>
    <sheet name="clefs_maraichage" sheetId="27" r:id="rId12"/>
    <sheet name="option_non_spe" sheetId="41" r:id="rId13"/>
    <sheet name="ch_indirectes" sheetId="14" r:id="rId14"/>
    <sheet name="ch_directes" sheetId="28" r:id="rId15"/>
    <sheet name="tab_annuites" sheetId="31" r:id="rId16"/>
    <sheet name="autofmt" sheetId="33" r:id="rId17"/>
    <sheet name="COUT_TRAVAIL" sheetId="13" r:id="rId18"/>
    <sheet name="calcul" sheetId="30" r:id="rId19"/>
    <sheet name="coût_brut" sheetId="34" r:id="rId20"/>
    <sheet name="coût_kg" sheetId="10" r:id="rId21"/>
    <sheet name="coût_m²" sheetId="35" r:id="rId22"/>
    <sheet name="ind_tech_eco" sheetId="40" r:id="rId23"/>
    <sheet name="comparatif_kg" sheetId="39" r:id="rId24"/>
    <sheet name="référentiel_kg" sheetId="37" r:id="rId25"/>
  </sheets>
  <definedNames>
    <definedName name="_xlnm._FilterDatabase" localSheetId="3" hidden="1">saisie_cult!$B$13:$L$1013</definedName>
    <definedName name="_xlnm._FilterDatabase" localSheetId="2" hidden="1">saisie_tps_gl!$A$8:$G$373</definedName>
  </definedNames>
  <calcPr calcId="145621"/>
</workbook>
</file>

<file path=xl/calcChain.xml><?xml version="1.0" encoding="utf-8"?>
<calcChain xmlns="http://schemas.openxmlformats.org/spreadsheetml/2006/main">
  <c r="I16" i="13" l="1"/>
  <c r="D24" i="13"/>
  <c r="G16" i="13"/>
  <c r="G211" i="41"/>
  <c r="F211" i="41"/>
  <c r="G210" i="41"/>
  <c r="F210" i="41"/>
  <c r="G209" i="41"/>
  <c r="F209" i="41"/>
  <c r="G208" i="41"/>
  <c r="F208" i="41"/>
  <c r="G207" i="41"/>
  <c r="F207" i="41"/>
  <c r="G206" i="41"/>
  <c r="F206" i="41"/>
  <c r="G205" i="41"/>
  <c r="F205" i="41"/>
  <c r="G204" i="41"/>
  <c r="F204" i="41"/>
  <c r="G203" i="41"/>
  <c r="F203" i="41"/>
  <c r="G202" i="41"/>
  <c r="F202" i="41"/>
  <c r="G201" i="41"/>
  <c r="F201" i="41"/>
  <c r="G200" i="41"/>
  <c r="F200" i="41"/>
  <c r="G199" i="41"/>
  <c r="F199" i="41"/>
  <c r="G198" i="41"/>
  <c r="F198" i="41"/>
  <c r="G197" i="41"/>
  <c r="F197" i="41"/>
  <c r="G196" i="41"/>
  <c r="F196" i="41"/>
  <c r="G195" i="41"/>
  <c r="F195" i="41"/>
  <c r="G194" i="41"/>
  <c r="F194" i="41"/>
  <c r="G193" i="41"/>
  <c r="F193" i="41"/>
  <c r="G192" i="41"/>
  <c r="F192" i="41"/>
  <c r="G191" i="41"/>
  <c r="F191" i="41"/>
  <c r="G190" i="41"/>
  <c r="F190" i="41"/>
  <c r="G189" i="41"/>
  <c r="F189" i="41"/>
  <c r="G188" i="41"/>
  <c r="F188" i="41"/>
  <c r="G187" i="41"/>
  <c r="F187" i="41"/>
  <c r="G186" i="41"/>
  <c r="F186" i="41"/>
  <c r="G185" i="41"/>
  <c r="F185" i="41"/>
  <c r="G184" i="41"/>
  <c r="F184" i="41"/>
  <c r="G183" i="41"/>
  <c r="F183" i="41"/>
  <c r="G182" i="41"/>
  <c r="F182" i="41"/>
  <c r="G181" i="41"/>
  <c r="F181" i="41"/>
  <c r="G180" i="41"/>
  <c r="F180" i="41"/>
  <c r="G179" i="41"/>
  <c r="F179" i="41"/>
  <c r="G178" i="41"/>
  <c r="F178" i="41"/>
  <c r="G177" i="41"/>
  <c r="F177" i="41"/>
  <c r="G176" i="41"/>
  <c r="F176" i="41"/>
  <c r="G175" i="41"/>
  <c r="F175" i="41"/>
  <c r="G174" i="41"/>
  <c r="F174" i="41"/>
  <c r="G173" i="41"/>
  <c r="F173" i="41"/>
  <c r="G172" i="41"/>
  <c r="F172" i="41"/>
  <c r="G171" i="41"/>
  <c r="F171" i="41"/>
  <c r="G170" i="41"/>
  <c r="F170" i="41"/>
  <c r="G169" i="41"/>
  <c r="F169" i="41"/>
  <c r="G168" i="41"/>
  <c r="F168" i="41"/>
  <c r="G167" i="41"/>
  <c r="F167" i="41"/>
  <c r="G166" i="41"/>
  <c r="F166" i="41"/>
  <c r="G165" i="41"/>
  <c r="F165" i="41"/>
  <c r="G164" i="41"/>
  <c r="F164" i="41"/>
  <c r="G163" i="41"/>
  <c r="F163" i="41"/>
  <c r="G162" i="41"/>
  <c r="F162" i="41"/>
  <c r="G161" i="41"/>
  <c r="F161" i="41"/>
  <c r="G160" i="41"/>
  <c r="F160" i="41"/>
  <c r="G159" i="41"/>
  <c r="F159" i="41"/>
  <c r="G158" i="41"/>
  <c r="F158" i="41"/>
  <c r="G157" i="41"/>
  <c r="F157" i="41"/>
  <c r="G156" i="41"/>
  <c r="F156" i="41"/>
  <c r="G155" i="41"/>
  <c r="F155" i="41"/>
  <c r="G154" i="41"/>
  <c r="F154" i="41"/>
  <c r="G153" i="41"/>
  <c r="F153" i="41"/>
  <c r="G152" i="41"/>
  <c r="F152" i="41"/>
  <c r="G151" i="41"/>
  <c r="F151" i="41"/>
  <c r="G150" i="41"/>
  <c r="F150" i="41"/>
  <c r="G149" i="41"/>
  <c r="F149" i="41"/>
  <c r="G148" i="41"/>
  <c r="F148" i="41"/>
  <c r="G147" i="41"/>
  <c r="F147" i="41"/>
  <c r="G146" i="41"/>
  <c r="F146" i="41"/>
  <c r="G145" i="41"/>
  <c r="F145" i="41"/>
  <c r="G144" i="41"/>
  <c r="F144" i="41"/>
  <c r="G143" i="41"/>
  <c r="F143" i="41"/>
  <c r="G142" i="41"/>
  <c r="F142" i="41"/>
  <c r="G141" i="41"/>
  <c r="F141" i="41"/>
  <c r="G140" i="41"/>
  <c r="F140" i="41"/>
  <c r="G139" i="41"/>
  <c r="F139" i="41"/>
  <c r="G138" i="41"/>
  <c r="F138" i="41"/>
  <c r="G137" i="41"/>
  <c r="F137" i="41"/>
  <c r="G136" i="41"/>
  <c r="F136" i="41"/>
  <c r="G135" i="41"/>
  <c r="F135" i="41"/>
  <c r="G134" i="41"/>
  <c r="F134" i="41"/>
  <c r="G133" i="41"/>
  <c r="F133" i="41"/>
  <c r="G132" i="41"/>
  <c r="F132" i="41"/>
  <c r="G131" i="41"/>
  <c r="F131" i="41"/>
  <c r="G130" i="41"/>
  <c r="F130" i="41"/>
  <c r="G129" i="41"/>
  <c r="F129" i="41"/>
  <c r="G128" i="41"/>
  <c r="F128" i="41"/>
  <c r="G127" i="41"/>
  <c r="F127" i="41"/>
  <c r="G126" i="41"/>
  <c r="F126" i="41"/>
  <c r="G125" i="41"/>
  <c r="F125" i="41"/>
  <c r="G124" i="41"/>
  <c r="F124" i="41"/>
  <c r="G123" i="41"/>
  <c r="F123" i="41"/>
  <c r="G122" i="41"/>
  <c r="F122" i="41"/>
  <c r="G121" i="41"/>
  <c r="F121" i="41"/>
  <c r="G120" i="41"/>
  <c r="F120" i="41"/>
  <c r="G119" i="41"/>
  <c r="F119" i="41"/>
  <c r="G118" i="41"/>
  <c r="F118" i="41"/>
  <c r="G117" i="41"/>
  <c r="F117" i="41"/>
  <c r="G116" i="41"/>
  <c r="F116" i="41"/>
  <c r="G115" i="41"/>
  <c r="F115" i="41"/>
  <c r="G114" i="41"/>
  <c r="F114" i="41"/>
  <c r="G113" i="41"/>
  <c r="F113" i="41"/>
  <c r="G112" i="41"/>
  <c r="F112" i="41"/>
  <c r="G111" i="41"/>
  <c r="F111" i="41"/>
  <c r="G110" i="41"/>
  <c r="F110" i="41"/>
  <c r="G109" i="41"/>
  <c r="F109" i="41"/>
  <c r="G108" i="41"/>
  <c r="F108" i="41"/>
  <c r="G107" i="41"/>
  <c r="F107" i="41"/>
  <c r="G106" i="41"/>
  <c r="F106" i="41"/>
  <c r="G105" i="41"/>
  <c r="F105" i="41"/>
  <c r="G104" i="41"/>
  <c r="F104" i="41"/>
  <c r="G103" i="41"/>
  <c r="F103" i="41"/>
  <c r="G102" i="41"/>
  <c r="F102" i="41"/>
  <c r="G101" i="41"/>
  <c r="F101" i="41"/>
  <c r="G100" i="41"/>
  <c r="F100" i="41"/>
  <c r="G99" i="41"/>
  <c r="F99" i="41"/>
  <c r="G98" i="41"/>
  <c r="F98" i="41"/>
  <c r="G97" i="41"/>
  <c r="F97" i="41"/>
  <c r="G96" i="41"/>
  <c r="F96" i="41"/>
  <c r="G95" i="41"/>
  <c r="F95" i="41"/>
  <c r="G94" i="41"/>
  <c r="F94" i="41"/>
  <c r="G93" i="41"/>
  <c r="F93" i="41"/>
  <c r="G92" i="41"/>
  <c r="F92" i="41"/>
  <c r="G91" i="41"/>
  <c r="F91" i="41"/>
  <c r="G90" i="41"/>
  <c r="F90" i="41"/>
  <c r="G89" i="41"/>
  <c r="F89" i="41"/>
  <c r="G88" i="41"/>
  <c r="F88" i="41"/>
  <c r="G87" i="41"/>
  <c r="F87" i="41"/>
  <c r="G86" i="41"/>
  <c r="F86" i="41"/>
  <c r="G85" i="41"/>
  <c r="F85" i="41"/>
  <c r="G84" i="41"/>
  <c r="F84" i="41"/>
  <c r="G83" i="41"/>
  <c r="F83" i="41"/>
  <c r="G82" i="41"/>
  <c r="F82" i="41"/>
  <c r="G81" i="41"/>
  <c r="F81" i="41"/>
  <c r="G80" i="41"/>
  <c r="F80" i="41"/>
  <c r="G79" i="41"/>
  <c r="F79" i="41"/>
  <c r="G78" i="41"/>
  <c r="F78" i="41"/>
  <c r="G77" i="41"/>
  <c r="F77" i="41"/>
  <c r="G76" i="41"/>
  <c r="F76" i="41"/>
  <c r="G75" i="41"/>
  <c r="F75" i="41"/>
  <c r="G74" i="41"/>
  <c r="F74" i="41"/>
  <c r="G73" i="41"/>
  <c r="F73" i="41"/>
  <c r="G72" i="41"/>
  <c r="F72" i="41"/>
  <c r="G71" i="41"/>
  <c r="F71" i="41"/>
  <c r="G70" i="41"/>
  <c r="F70" i="41"/>
  <c r="G69" i="41"/>
  <c r="F69" i="41"/>
  <c r="G68" i="41"/>
  <c r="F68" i="41"/>
  <c r="G67" i="41"/>
  <c r="F67" i="41"/>
  <c r="G66" i="41"/>
  <c r="F66" i="41"/>
  <c r="G65" i="41"/>
  <c r="F65" i="41"/>
  <c r="G64" i="41"/>
  <c r="F64" i="41"/>
  <c r="G63" i="41"/>
  <c r="F63" i="41"/>
  <c r="G62" i="41"/>
  <c r="F62" i="41"/>
  <c r="G61" i="41"/>
  <c r="F61" i="41"/>
  <c r="G60" i="41"/>
  <c r="F60" i="41"/>
  <c r="G59" i="41"/>
  <c r="F59" i="41"/>
  <c r="G58" i="41"/>
  <c r="F58" i="41"/>
  <c r="G57" i="41"/>
  <c r="F57" i="41"/>
  <c r="G56" i="41"/>
  <c r="F56" i="41"/>
  <c r="G55" i="41"/>
  <c r="F55" i="41"/>
  <c r="G54" i="41"/>
  <c r="F54" i="41"/>
  <c r="G53" i="41"/>
  <c r="F53" i="41"/>
  <c r="G52" i="41"/>
  <c r="F52" i="41"/>
  <c r="G51" i="41"/>
  <c r="F51" i="41"/>
  <c r="G50" i="41"/>
  <c r="F50" i="41"/>
  <c r="G49" i="41"/>
  <c r="F49" i="41"/>
  <c r="G48" i="41"/>
  <c r="F48" i="41"/>
  <c r="G47" i="41"/>
  <c r="F47" i="41"/>
  <c r="G46" i="41"/>
  <c r="F46" i="41"/>
  <c r="G45" i="41"/>
  <c r="F45" i="41"/>
  <c r="G44" i="41"/>
  <c r="F44" i="41"/>
  <c r="G43" i="41"/>
  <c r="F43" i="41"/>
  <c r="G42" i="41"/>
  <c r="F42" i="41"/>
  <c r="G41" i="41"/>
  <c r="F41" i="41"/>
  <c r="G40" i="41"/>
  <c r="F40" i="41"/>
  <c r="G39" i="41"/>
  <c r="F39" i="41"/>
  <c r="G38" i="41"/>
  <c r="F38" i="41"/>
  <c r="G37" i="41"/>
  <c r="F37" i="41"/>
  <c r="G36" i="41"/>
  <c r="F36" i="41"/>
  <c r="G35" i="41"/>
  <c r="F35" i="41"/>
  <c r="G34" i="41"/>
  <c r="F34" i="41"/>
  <c r="G33" i="41"/>
  <c r="F33" i="41"/>
  <c r="G32" i="41"/>
  <c r="F32" i="41"/>
  <c r="G31" i="41"/>
  <c r="F31" i="41"/>
  <c r="G30" i="41"/>
  <c r="F30" i="41"/>
  <c r="G29" i="41"/>
  <c r="F29" i="41"/>
  <c r="G28" i="41"/>
  <c r="F28" i="41"/>
  <c r="G27" i="41"/>
  <c r="F27" i="41"/>
  <c r="G26" i="41"/>
  <c r="F26" i="41"/>
  <c r="G25" i="41"/>
  <c r="F25" i="41"/>
  <c r="G24" i="41"/>
  <c r="F24" i="41"/>
  <c r="G23" i="41"/>
  <c r="F23" i="41"/>
  <c r="G22" i="41"/>
  <c r="F22" i="41"/>
  <c r="G21" i="41"/>
  <c r="F21" i="41"/>
  <c r="G20" i="41"/>
  <c r="F20" i="41"/>
  <c r="G19" i="41"/>
  <c r="F19" i="41"/>
  <c r="F18" i="41"/>
  <c r="G18" i="41" s="1"/>
  <c r="F17" i="41"/>
  <c r="G17" i="41" s="1"/>
  <c r="J11" i="41"/>
  <c r="N11" i="41" s="1"/>
  <c r="I11" i="41"/>
  <c r="L11" i="41" s="1"/>
  <c r="L10" i="41"/>
  <c r="K10" i="41"/>
  <c r="J10" i="41"/>
  <c r="N10" i="41" s="1"/>
  <c r="I10" i="41"/>
  <c r="M10" i="41" s="1"/>
  <c r="J9" i="41"/>
  <c r="N9" i="41" s="1"/>
  <c r="I9" i="41"/>
  <c r="L9" i="41" s="1"/>
  <c r="L8" i="41"/>
  <c r="K8" i="41"/>
  <c r="J8" i="41"/>
  <c r="N8" i="41" s="1"/>
  <c r="I8" i="41"/>
  <c r="M8" i="41" s="1"/>
  <c r="I7" i="41"/>
  <c r="L7" i="41" s="1"/>
  <c r="L5" i="41"/>
  <c r="K5" i="41"/>
  <c r="J5" i="41"/>
  <c r="J7" i="41" l="1"/>
  <c r="M7" i="41"/>
  <c r="M9" i="41"/>
  <c r="M11" i="41"/>
  <c r="K7" i="41"/>
  <c r="K9" i="41"/>
  <c r="K11" i="41"/>
  <c r="N7" i="41" l="1"/>
  <c r="F7" i="39" l="1"/>
  <c r="G7" i="39"/>
  <c r="F8" i="39"/>
  <c r="G8" i="39"/>
  <c r="F9" i="39"/>
  <c r="G9" i="39"/>
  <c r="F10" i="39"/>
  <c r="G10" i="39"/>
  <c r="F11" i="39"/>
  <c r="G11" i="39"/>
  <c r="F12" i="39"/>
  <c r="G12" i="39"/>
  <c r="F13" i="39"/>
  <c r="G13" i="39"/>
  <c r="F14" i="39"/>
  <c r="G14" i="39"/>
  <c r="F15" i="39"/>
  <c r="G15" i="39"/>
  <c r="F16" i="39"/>
  <c r="G16" i="39"/>
  <c r="F17" i="39"/>
  <c r="G17" i="39"/>
  <c r="F18" i="39"/>
  <c r="G18" i="39"/>
  <c r="F19" i="39"/>
  <c r="G19" i="39"/>
  <c r="F20" i="39"/>
  <c r="G20" i="39"/>
  <c r="F21" i="39"/>
  <c r="G21" i="39"/>
  <c r="F22" i="39"/>
  <c r="G22" i="39"/>
  <c r="F23" i="39"/>
  <c r="G23" i="39"/>
  <c r="F24" i="39"/>
  <c r="G24" i="39"/>
  <c r="F25" i="39"/>
  <c r="G25" i="39"/>
  <c r="F26" i="39"/>
  <c r="G26" i="39"/>
  <c r="F27" i="39"/>
  <c r="G27" i="39"/>
  <c r="F28" i="39"/>
  <c r="G28" i="39"/>
  <c r="F29" i="39"/>
  <c r="G29" i="39"/>
  <c r="F30" i="39"/>
  <c r="G30" i="39"/>
  <c r="F31" i="39"/>
  <c r="G31" i="39"/>
  <c r="F32" i="39"/>
  <c r="G32" i="39"/>
  <c r="F33" i="39"/>
  <c r="G33" i="39"/>
  <c r="F34" i="39"/>
  <c r="G34" i="39"/>
  <c r="F35" i="39"/>
  <c r="G35" i="39"/>
  <c r="F36" i="39"/>
  <c r="G36" i="39"/>
  <c r="F37" i="39"/>
  <c r="G37" i="39"/>
  <c r="F38" i="39"/>
  <c r="G38" i="39"/>
  <c r="F39" i="39"/>
  <c r="G39" i="39"/>
  <c r="F40" i="39"/>
  <c r="G40" i="39"/>
  <c r="F41" i="39"/>
  <c r="G41" i="39"/>
  <c r="F42" i="39"/>
  <c r="G42" i="39"/>
  <c r="F43" i="39"/>
  <c r="G43" i="39"/>
  <c r="F44" i="39"/>
  <c r="G44" i="39"/>
  <c r="F45" i="39"/>
  <c r="G45" i="39"/>
  <c r="F46" i="39"/>
  <c r="G46" i="39"/>
  <c r="F48" i="39"/>
  <c r="G48" i="39"/>
  <c r="E48"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S18" i="30" l="1"/>
  <c r="T18" i="30"/>
  <c r="S15" i="30"/>
  <c r="T15" i="30"/>
  <c r="Q15" i="30"/>
  <c r="Q18" i="30"/>
  <c r="P18" i="30"/>
  <c r="P15" i="30"/>
  <c r="N18" i="30"/>
  <c r="N15" i="30"/>
  <c r="M18" i="30"/>
  <c r="M15" i="30"/>
  <c r="K18" i="30"/>
  <c r="K15" i="30"/>
  <c r="J18" i="30"/>
  <c r="J15" i="30"/>
  <c r="H15" i="30"/>
  <c r="H18" i="30"/>
  <c r="G18" i="30"/>
  <c r="G15" i="30"/>
  <c r="E15" i="30"/>
  <c r="E18" i="30"/>
  <c r="D18" i="30"/>
  <c r="D15" i="30"/>
  <c r="T43" i="30"/>
  <c r="S43" i="30"/>
  <c r="Q43" i="30"/>
  <c r="P43" i="30"/>
  <c r="N43" i="30"/>
  <c r="M43" i="30"/>
  <c r="K43" i="30"/>
  <c r="J43" i="30"/>
  <c r="T42" i="30"/>
  <c r="S42" i="30"/>
  <c r="Q42" i="30"/>
  <c r="P42" i="30"/>
  <c r="N42" i="30"/>
  <c r="M42" i="30"/>
  <c r="K42" i="30"/>
  <c r="J42" i="30"/>
  <c r="F15" i="30" l="1"/>
  <c r="D13" i="34" s="1"/>
  <c r="L15" i="30"/>
  <c r="F13" i="34" s="1"/>
  <c r="R15" i="30"/>
  <c r="H13" i="34" s="1"/>
  <c r="F18" i="30"/>
  <c r="D16" i="34" s="1"/>
  <c r="I18" i="30"/>
  <c r="E16" i="34" s="1"/>
  <c r="L18" i="30"/>
  <c r="F16" i="34" s="1"/>
  <c r="O18" i="30"/>
  <c r="G16" i="34" s="1"/>
  <c r="R18" i="30"/>
  <c r="H16" i="34" s="1"/>
  <c r="U18" i="30"/>
  <c r="I16" i="34" s="1"/>
  <c r="I15" i="30"/>
  <c r="E13" i="34" s="1"/>
  <c r="O15" i="30"/>
  <c r="G13" i="34" s="1"/>
  <c r="U15" i="30"/>
  <c r="I13" i="34" s="1"/>
  <c r="E10" i="40"/>
  <c r="F10" i="40"/>
  <c r="G10" i="40"/>
  <c r="H10" i="40"/>
  <c r="E13" i="40"/>
  <c r="F13" i="40"/>
  <c r="G13" i="40"/>
  <c r="H13" i="40"/>
  <c r="L14" i="31" l="1"/>
  <c r="M14" i="31"/>
  <c r="N14" i="31"/>
  <c r="O14" i="31"/>
  <c r="P14" i="31"/>
  <c r="Q14" i="31"/>
  <c r="F32" i="27"/>
  <c r="F33" i="27"/>
  <c r="F34" i="27"/>
  <c r="F35" i="27"/>
  <c r="F36" i="27"/>
  <c r="F37" i="27"/>
  <c r="F38" i="27"/>
  <c r="F39" i="27"/>
  <c r="F40" i="27"/>
  <c r="F41" i="27"/>
  <c r="F42" i="27"/>
  <c r="F43" i="27"/>
  <c r="F44" i="27"/>
  <c r="F45" i="27"/>
  <c r="F46" i="27"/>
  <c r="F47" i="27"/>
  <c r="F31" i="27"/>
  <c r="D5" i="40" l="1"/>
  <c r="E5" i="40"/>
  <c r="F5" i="40"/>
  <c r="G5" i="40"/>
  <c r="H5" i="40"/>
  <c r="C5" i="40"/>
  <c r="H4" i="40"/>
  <c r="G4" i="40"/>
  <c r="F4" i="40"/>
  <c r="E4" i="40"/>
  <c r="D4" i="40"/>
  <c r="D13" i="40" s="1"/>
  <c r="C4" i="40"/>
  <c r="C13" i="40" s="1"/>
  <c r="E5" i="35"/>
  <c r="F5" i="35"/>
  <c r="G5" i="35"/>
  <c r="H5" i="35"/>
  <c r="I5" i="35"/>
  <c r="D5" i="35"/>
  <c r="I4" i="35"/>
  <c r="H4" i="35"/>
  <c r="G4" i="35"/>
  <c r="F4" i="35"/>
  <c r="E4" i="35"/>
  <c r="D4" i="35"/>
  <c r="I4" i="34"/>
  <c r="H4" i="34"/>
  <c r="G4" i="34"/>
  <c r="F4" i="34"/>
  <c r="E4" i="34"/>
  <c r="D4" i="34"/>
  <c r="C17" i="40" l="1"/>
  <c r="C7" i="40"/>
  <c r="G12" i="40"/>
  <c r="G15" i="40" s="1"/>
  <c r="G7" i="40"/>
  <c r="G17" i="40"/>
  <c r="D12" i="40"/>
  <c r="D15" i="40" s="1"/>
  <c r="D17" i="40"/>
  <c r="D7" i="40"/>
  <c r="H12" i="40"/>
  <c r="H17" i="40"/>
  <c r="H7" i="40"/>
  <c r="E12" i="40"/>
  <c r="E17" i="40"/>
  <c r="E7" i="40"/>
  <c r="F12" i="40"/>
  <c r="F7" i="40"/>
  <c r="F17" i="40"/>
  <c r="C6" i="40"/>
  <c r="F15" i="40"/>
  <c r="E15" i="40"/>
  <c r="H15" i="40"/>
  <c r="G6" i="40"/>
  <c r="F6" i="40"/>
  <c r="E6" i="40"/>
  <c r="C12" i="40"/>
  <c r="H6" i="40"/>
  <c r="D6" i="40"/>
  <c r="D10" i="40" s="1"/>
  <c r="C8" i="40" l="1"/>
  <c r="C10" i="40"/>
  <c r="C9" i="40"/>
  <c r="G9" i="40"/>
  <c r="G8" i="40"/>
  <c r="G14" i="40" s="1"/>
  <c r="E18" i="40"/>
  <c r="C19" i="40"/>
  <c r="C18" i="40"/>
  <c r="C15" i="40"/>
  <c r="C14" i="40"/>
  <c r="E9" i="40"/>
  <c r="E8" i="40"/>
  <c r="E14" i="40" s="1"/>
  <c r="D18" i="40"/>
  <c r="F18" i="40"/>
  <c r="D9" i="40"/>
  <c r="D8" i="40"/>
  <c r="D14" i="40" s="1"/>
  <c r="F9" i="40"/>
  <c r="F8" i="40"/>
  <c r="F14" i="40" s="1"/>
  <c r="H18" i="40"/>
  <c r="H9" i="40"/>
  <c r="H8" i="40"/>
  <c r="H14" i="40" s="1"/>
  <c r="G18" i="40"/>
  <c r="G19" i="40" l="1"/>
  <c r="H21" i="40"/>
  <c r="H20" i="40"/>
  <c r="G21" i="40"/>
  <c r="G20" i="40"/>
  <c r="F21" i="40"/>
  <c r="F20" i="40"/>
  <c r="E21" i="40"/>
  <c r="E20" i="40"/>
  <c r="D21" i="40"/>
  <c r="D20" i="40"/>
  <c r="C21" i="40"/>
  <c r="C20" i="40"/>
  <c r="H19" i="40"/>
  <c r="D19" i="40"/>
  <c r="E19" i="40"/>
  <c r="F19" i="40"/>
  <c r="G7" i="31" l="1"/>
  <c r="J7" i="31"/>
  <c r="K7" i="31"/>
  <c r="K24" i="27"/>
  <c r="H7" i="14" s="1"/>
  <c r="L24" i="27"/>
  <c r="I7" i="14" s="1"/>
  <c r="M24" i="27"/>
  <c r="J7" i="14" s="1"/>
  <c r="N24" i="27"/>
  <c r="K7" i="14" s="1"/>
  <c r="O24" i="27"/>
  <c r="L7" i="14" s="1"/>
  <c r="J24" i="27"/>
  <c r="F7" i="33" s="1"/>
  <c r="I7" i="33" l="1"/>
  <c r="F7" i="31"/>
  <c r="H7" i="33"/>
  <c r="I7" i="31"/>
  <c r="K7" i="33"/>
  <c r="G7" i="33"/>
  <c r="G7" i="14"/>
  <c r="H7" i="31"/>
  <c r="J7" i="33"/>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D21" i="25"/>
  <c r="F14" i="31" l="1"/>
  <c r="C17" i="13"/>
  <c r="E17" i="13" s="1"/>
  <c r="T32" i="30" l="1"/>
  <c r="Q32" i="30"/>
  <c r="N32" i="30"/>
  <c r="K32" i="30"/>
  <c r="H32" i="30"/>
  <c r="E32" i="30"/>
  <c r="BD6" i="25"/>
  <c r="D54" i="27" l="1"/>
  <c r="D56" i="27" s="1"/>
  <c r="H54" i="27"/>
  <c r="H55" i="27" s="1"/>
  <c r="G54" i="27"/>
  <c r="G56" i="27" s="1"/>
  <c r="F54" i="27"/>
  <c r="F56" i="27" s="1"/>
  <c r="E54" i="27"/>
  <c r="E56" i="27" s="1"/>
  <c r="C54" i="27"/>
  <c r="C56" i="27" s="1"/>
  <c r="F39" i="30"/>
  <c r="H34" i="30"/>
  <c r="H31" i="30"/>
  <c r="H30" i="30"/>
  <c r="H28" i="30"/>
  <c r="H27" i="30"/>
  <c r="H26" i="30"/>
  <c r="H24" i="30"/>
  <c r="H23" i="30"/>
  <c r="H22" i="30"/>
  <c r="H21" i="30"/>
  <c r="H20" i="30"/>
  <c r="H36" i="30"/>
  <c r="H17" i="30"/>
  <c r="H16" i="30"/>
  <c r="H35" i="30"/>
  <c r="H13" i="30"/>
  <c r="H12" i="30"/>
  <c r="H11" i="30"/>
  <c r="H10" i="30"/>
  <c r="H9" i="30"/>
  <c r="K34" i="30"/>
  <c r="K31" i="30"/>
  <c r="K30" i="30"/>
  <c r="K28" i="30"/>
  <c r="K27" i="30"/>
  <c r="K26" i="30"/>
  <c r="K24" i="30"/>
  <c r="K23" i="30"/>
  <c r="K22" i="30"/>
  <c r="K21" i="30"/>
  <c r="K20" i="30"/>
  <c r="K36" i="30"/>
  <c r="K17" i="30"/>
  <c r="K16" i="30"/>
  <c r="K35" i="30"/>
  <c r="K13" i="30"/>
  <c r="K12" i="30"/>
  <c r="K11" i="30"/>
  <c r="K10" i="30"/>
  <c r="K9" i="30"/>
  <c r="N34" i="30"/>
  <c r="N31" i="30"/>
  <c r="N30" i="30"/>
  <c r="N28" i="30"/>
  <c r="N27" i="30"/>
  <c r="N26" i="30"/>
  <c r="N24" i="30"/>
  <c r="N22" i="30"/>
  <c r="N23" i="30"/>
  <c r="N21" i="30"/>
  <c r="N20" i="30"/>
  <c r="N36" i="30"/>
  <c r="N17" i="30"/>
  <c r="N16" i="30"/>
  <c r="N35" i="30"/>
  <c r="N13" i="30"/>
  <c r="N12" i="30"/>
  <c r="N11" i="30"/>
  <c r="N10" i="30"/>
  <c r="N9" i="30"/>
  <c r="Q34" i="30"/>
  <c r="Q31" i="30"/>
  <c r="Q30" i="30"/>
  <c r="Q28" i="30"/>
  <c r="Q27" i="30"/>
  <c r="Q26" i="30"/>
  <c r="Q24" i="30"/>
  <c r="Q23" i="30"/>
  <c r="Q22" i="30"/>
  <c r="Q21" i="30"/>
  <c r="Q20" i="30"/>
  <c r="Q36" i="30"/>
  <c r="Q17" i="30"/>
  <c r="Q16" i="30"/>
  <c r="Q35" i="30"/>
  <c r="Q13" i="30"/>
  <c r="Q12" i="30"/>
  <c r="Q11" i="30"/>
  <c r="Q10" i="30"/>
  <c r="Q9" i="30"/>
  <c r="T34" i="30"/>
  <c r="T31" i="30"/>
  <c r="T30" i="30"/>
  <c r="T28" i="30"/>
  <c r="T27" i="30"/>
  <c r="T26" i="30"/>
  <c r="T24" i="30"/>
  <c r="T23" i="30"/>
  <c r="T22" i="30"/>
  <c r="T21" i="30"/>
  <c r="T20" i="30"/>
  <c r="T36" i="30"/>
  <c r="T17" i="30"/>
  <c r="T16" i="30"/>
  <c r="T35" i="30"/>
  <c r="T13" i="30"/>
  <c r="T12" i="30"/>
  <c r="T11" i="30"/>
  <c r="T10" i="30"/>
  <c r="T9" i="30"/>
  <c r="H8" i="30"/>
  <c r="K8" i="30"/>
  <c r="N8" i="30"/>
  <c r="Q8" i="30"/>
  <c r="T8" i="30"/>
  <c r="E34" i="30"/>
  <c r="E31" i="30"/>
  <c r="E30" i="30"/>
  <c r="E28" i="30"/>
  <c r="E27" i="30"/>
  <c r="E26" i="30"/>
  <c r="E24" i="30"/>
  <c r="E23" i="30"/>
  <c r="E22" i="30"/>
  <c r="E21" i="30"/>
  <c r="E20" i="30"/>
  <c r="E36" i="30"/>
  <c r="E17" i="30"/>
  <c r="E16" i="30"/>
  <c r="E14" i="30" s="1"/>
  <c r="E35" i="30"/>
  <c r="E13" i="30"/>
  <c r="E12" i="30"/>
  <c r="E11" i="30"/>
  <c r="E10" i="30"/>
  <c r="E9" i="30"/>
  <c r="E8" i="30"/>
  <c r="S28" i="30"/>
  <c r="S22" i="30"/>
  <c r="S17" i="30"/>
  <c r="S13" i="30"/>
  <c r="S12" i="30"/>
  <c r="S11" i="30"/>
  <c r="U11" i="30" s="1"/>
  <c r="S10" i="30"/>
  <c r="S8" i="30"/>
  <c r="P28" i="30"/>
  <c r="P22" i="30"/>
  <c r="P17" i="30"/>
  <c r="P13" i="30"/>
  <c r="P12" i="30"/>
  <c r="P11" i="30"/>
  <c r="R11" i="30" s="1"/>
  <c r="P10" i="30"/>
  <c r="P8" i="30"/>
  <c r="M28" i="30"/>
  <c r="M22" i="30"/>
  <c r="M17" i="30"/>
  <c r="M13" i="30"/>
  <c r="M12" i="30"/>
  <c r="M11" i="30"/>
  <c r="O11" i="30" s="1"/>
  <c r="M10" i="30"/>
  <c r="M8" i="30"/>
  <c r="T33" i="30" l="1"/>
  <c r="Q33" i="30"/>
  <c r="N33" i="30"/>
  <c r="K33" i="30"/>
  <c r="H33" i="30"/>
  <c r="E33" i="30"/>
  <c r="T14" i="30"/>
  <c r="Q14" i="30"/>
  <c r="N14" i="30"/>
  <c r="K14" i="30"/>
  <c r="H14" i="30"/>
  <c r="F55" i="27"/>
  <c r="T29" i="30"/>
  <c r="E55" i="27"/>
  <c r="H56" i="27"/>
  <c r="H57" i="27" s="1"/>
  <c r="I5" i="10" s="1"/>
  <c r="I10" i="10" s="1"/>
  <c r="C55" i="27"/>
  <c r="C57" i="27" s="1"/>
  <c r="D5" i="10" s="1"/>
  <c r="D26" i="10" s="1"/>
  <c r="G9" i="34"/>
  <c r="G10" i="35"/>
  <c r="F30" i="40" s="1"/>
  <c r="H9" i="34"/>
  <c r="H10" i="35"/>
  <c r="G30" i="40" s="1"/>
  <c r="I9" i="34"/>
  <c r="I10" i="35"/>
  <c r="H30" i="40" s="1"/>
  <c r="D25" i="34"/>
  <c r="D26" i="35"/>
  <c r="R22" i="30"/>
  <c r="U22" i="30"/>
  <c r="E25" i="30"/>
  <c r="Q29" i="30"/>
  <c r="N29" i="30"/>
  <c r="K29" i="30"/>
  <c r="H29" i="30"/>
  <c r="K25" i="30"/>
  <c r="O12" i="30"/>
  <c r="O17" i="30"/>
  <c r="R12" i="30"/>
  <c r="R17" i="30"/>
  <c r="U8" i="30"/>
  <c r="U12" i="30"/>
  <c r="U17" i="30"/>
  <c r="O22" i="30"/>
  <c r="N7" i="30"/>
  <c r="Q7" i="30"/>
  <c r="Q19" i="30"/>
  <c r="K19" i="30"/>
  <c r="K7" i="30"/>
  <c r="Q25" i="30"/>
  <c r="N25" i="30"/>
  <c r="H25" i="30"/>
  <c r="E7" i="30"/>
  <c r="E19" i="30"/>
  <c r="E29" i="30"/>
  <c r="T19" i="30"/>
  <c r="N19" i="30"/>
  <c r="H19" i="30"/>
  <c r="O28" i="30"/>
  <c r="R8" i="30"/>
  <c r="R28" i="30"/>
  <c r="U28" i="30"/>
  <c r="T25" i="30"/>
  <c r="O13" i="30"/>
  <c r="R13" i="30"/>
  <c r="U13" i="30"/>
  <c r="T7" i="30"/>
  <c r="H7" i="30"/>
  <c r="O8" i="30"/>
  <c r="O10" i="30"/>
  <c r="R10" i="30"/>
  <c r="U10" i="30"/>
  <c r="G55" i="27"/>
  <c r="G57" i="27" s="1"/>
  <c r="H5" i="10" s="1"/>
  <c r="H10" i="10" s="1"/>
  <c r="D55" i="27"/>
  <c r="D57" i="27" s="1"/>
  <c r="E5" i="10" s="1"/>
  <c r="F57" i="27"/>
  <c r="G5" i="10" s="1"/>
  <c r="E57" i="27"/>
  <c r="F5" i="10" s="1"/>
  <c r="J28" i="30"/>
  <c r="L28" i="30" s="1"/>
  <c r="J22" i="30"/>
  <c r="L22" i="30" s="1"/>
  <c r="J17" i="30"/>
  <c r="L17" i="30" s="1"/>
  <c r="J10" i="30"/>
  <c r="L10" i="30" s="1"/>
  <c r="J11" i="30"/>
  <c r="L11" i="30" s="1"/>
  <c r="J12" i="30"/>
  <c r="L12" i="30" s="1"/>
  <c r="J13" i="30"/>
  <c r="L13" i="30" s="1"/>
  <c r="J8" i="30"/>
  <c r="G28" i="30"/>
  <c r="I28" i="30" s="1"/>
  <c r="G22" i="30"/>
  <c r="I22" i="30" s="1"/>
  <c r="G17" i="30"/>
  <c r="I17" i="30" s="1"/>
  <c r="G13" i="30"/>
  <c r="I13" i="30" s="1"/>
  <c r="G12" i="30"/>
  <c r="I12" i="30" s="1"/>
  <c r="G11" i="30"/>
  <c r="I11" i="30" s="1"/>
  <c r="G10" i="30"/>
  <c r="I10" i="30" s="1"/>
  <c r="G8" i="30"/>
  <c r="D28" i="30"/>
  <c r="F28" i="30" s="1"/>
  <c r="D22" i="30"/>
  <c r="F22" i="30" s="1"/>
  <c r="D17" i="30"/>
  <c r="F17" i="30" s="1"/>
  <c r="D13" i="30"/>
  <c r="F13" i="30" s="1"/>
  <c r="D12" i="30"/>
  <c r="F12" i="30" s="1"/>
  <c r="D11" i="30"/>
  <c r="F11" i="30" s="1"/>
  <c r="D10" i="30"/>
  <c r="F10" i="30" s="1"/>
  <c r="D8" i="30"/>
  <c r="Q23" i="33"/>
  <c r="P23" i="33"/>
  <c r="O23" i="33"/>
  <c r="N23" i="33"/>
  <c r="M23" i="33"/>
  <c r="L23" i="33"/>
  <c r="I23" i="33"/>
  <c r="Q22" i="33"/>
  <c r="P22" i="33"/>
  <c r="O22" i="33"/>
  <c r="N22" i="33"/>
  <c r="M22" i="33"/>
  <c r="L22" i="33"/>
  <c r="K22" i="33"/>
  <c r="J22" i="33"/>
  <c r="Q21" i="33"/>
  <c r="P21" i="33"/>
  <c r="O21" i="33"/>
  <c r="N21" i="33"/>
  <c r="M21" i="33"/>
  <c r="L21" i="33"/>
  <c r="I21" i="33"/>
  <c r="Q20" i="33"/>
  <c r="P20" i="33"/>
  <c r="O20" i="33"/>
  <c r="N20" i="33"/>
  <c r="M20" i="33"/>
  <c r="L20" i="33"/>
  <c r="J20" i="33"/>
  <c r="Q19" i="33"/>
  <c r="P19" i="33"/>
  <c r="O19" i="33"/>
  <c r="N19" i="33"/>
  <c r="M19" i="33"/>
  <c r="L19" i="33"/>
  <c r="I19" i="33"/>
  <c r="Q18" i="33"/>
  <c r="P18" i="33"/>
  <c r="O18" i="33"/>
  <c r="N18" i="33"/>
  <c r="M18" i="33"/>
  <c r="L18" i="33"/>
  <c r="J18" i="33"/>
  <c r="Q17" i="33"/>
  <c r="P17" i="33"/>
  <c r="O17" i="33"/>
  <c r="N17" i="33"/>
  <c r="M17" i="33"/>
  <c r="L17" i="33"/>
  <c r="I17" i="33"/>
  <c r="Q16" i="33"/>
  <c r="P16" i="33"/>
  <c r="O16" i="33"/>
  <c r="N16" i="33"/>
  <c r="M16" i="33"/>
  <c r="L16" i="33"/>
  <c r="J16" i="33"/>
  <c r="Q15" i="33"/>
  <c r="P15" i="33"/>
  <c r="O15" i="33"/>
  <c r="N15" i="33"/>
  <c r="M15" i="33"/>
  <c r="L15" i="33"/>
  <c r="I15" i="33"/>
  <c r="Q13" i="33"/>
  <c r="P13" i="33"/>
  <c r="O13" i="33"/>
  <c r="N13" i="33"/>
  <c r="M13" i="33"/>
  <c r="L13" i="33"/>
  <c r="K13" i="33"/>
  <c r="J13" i="33"/>
  <c r="I13" i="33"/>
  <c r="H13" i="33"/>
  <c r="G13" i="33"/>
  <c r="F13" i="33"/>
  <c r="K4" i="33"/>
  <c r="J4" i="33"/>
  <c r="I4" i="33"/>
  <c r="H4" i="33"/>
  <c r="G4" i="33"/>
  <c r="F4" i="33"/>
  <c r="Q33" i="31"/>
  <c r="P33" i="31"/>
  <c r="O33" i="31"/>
  <c r="N33" i="31"/>
  <c r="M33" i="31"/>
  <c r="L33" i="31"/>
  <c r="J33" i="31"/>
  <c r="Q32" i="31"/>
  <c r="P32" i="31"/>
  <c r="O32" i="31"/>
  <c r="N32" i="31"/>
  <c r="M32" i="31"/>
  <c r="L32" i="31"/>
  <c r="I32" i="31"/>
  <c r="Q31" i="31"/>
  <c r="P31" i="31"/>
  <c r="O31" i="31"/>
  <c r="N31" i="31"/>
  <c r="M31" i="31"/>
  <c r="L31" i="31"/>
  <c r="I31" i="31"/>
  <c r="Q30" i="31"/>
  <c r="P30" i="31"/>
  <c r="O30" i="31"/>
  <c r="N30" i="31"/>
  <c r="M30" i="31"/>
  <c r="L30" i="31"/>
  <c r="K30" i="31"/>
  <c r="Q29" i="31"/>
  <c r="P29" i="31"/>
  <c r="O29" i="31"/>
  <c r="N29" i="31"/>
  <c r="M29" i="31"/>
  <c r="L29" i="31"/>
  <c r="J29" i="31"/>
  <c r="Q28" i="31"/>
  <c r="P28" i="31"/>
  <c r="O28" i="31"/>
  <c r="N28" i="31"/>
  <c r="M28" i="31"/>
  <c r="L28" i="31"/>
  <c r="I28" i="31"/>
  <c r="Q27" i="31"/>
  <c r="P27" i="31"/>
  <c r="O27" i="31"/>
  <c r="N27" i="31"/>
  <c r="M27" i="31"/>
  <c r="L27" i="31"/>
  <c r="I27" i="31"/>
  <c r="Q26" i="31"/>
  <c r="P26" i="31"/>
  <c r="O26" i="31"/>
  <c r="N26" i="31"/>
  <c r="M26" i="31"/>
  <c r="L26" i="31"/>
  <c r="K26" i="31"/>
  <c r="Q25" i="31"/>
  <c r="P25" i="31"/>
  <c r="O25" i="31"/>
  <c r="N25" i="31"/>
  <c r="M25" i="31"/>
  <c r="L25" i="31"/>
  <c r="J25" i="31"/>
  <c r="Q24" i="31"/>
  <c r="P24" i="31"/>
  <c r="O24" i="31"/>
  <c r="N24" i="31"/>
  <c r="M24" i="31"/>
  <c r="L24" i="31"/>
  <c r="H24" i="31"/>
  <c r="I24" i="31"/>
  <c r="Q23" i="31"/>
  <c r="P23" i="31"/>
  <c r="O23" i="31"/>
  <c r="N23" i="31"/>
  <c r="M23" i="31"/>
  <c r="L23" i="31"/>
  <c r="I23" i="31"/>
  <c r="Q22" i="31"/>
  <c r="P22" i="31"/>
  <c r="O22" i="31"/>
  <c r="N22" i="31"/>
  <c r="M22" i="31"/>
  <c r="L22" i="31"/>
  <c r="H22" i="31"/>
  <c r="K22" i="31"/>
  <c r="Q21" i="31"/>
  <c r="P21" i="31"/>
  <c r="O21" i="31"/>
  <c r="N21" i="31"/>
  <c r="M21" i="31"/>
  <c r="L21" i="31"/>
  <c r="G21" i="31"/>
  <c r="J21" i="31"/>
  <c r="Q20" i="31"/>
  <c r="P20" i="31"/>
  <c r="O20" i="31"/>
  <c r="N20" i="31"/>
  <c r="M20" i="31"/>
  <c r="L20" i="31"/>
  <c r="I20" i="31"/>
  <c r="Q19" i="31"/>
  <c r="P19" i="31"/>
  <c r="O19" i="31"/>
  <c r="N19" i="31"/>
  <c r="M19" i="31"/>
  <c r="L19" i="31"/>
  <c r="I19" i="31"/>
  <c r="Q18" i="31"/>
  <c r="P18" i="31"/>
  <c r="O18" i="31"/>
  <c r="N18" i="31"/>
  <c r="M18" i="31"/>
  <c r="L18" i="31"/>
  <c r="K18" i="31"/>
  <c r="Q13" i="31"/>
  <c r="P13" i="31"/>
  <c r="O13" i="31"/>
  <c r="N13" i="31"/>
  <c r="M13" i="31"/>
  <c r="L13" i="31"/>
  <c r="K13" i="31"/>
  <c r="J13" i="31"/>
  <c r="I13" i="31"/>
  <c r="H13" i="31"/>
  <c r="G13" i="31"/>
  <c r="F13" i="31"/>
  <c r="K4" i="31"/>
  <c r="J4" i="31"/>
  <c r="I4" i="31"/>
  <c r="H4" i="31"/>
  <c r="G4" i="31"/>
  <c r="F4" i="31"/>
  <c r="H24" i="13"/>
  <c r="S5" i="30"/>
  <c r="P5" i="30"/>
  <c r="M5" i="30"/>
  <c r="J5" i="30"/>
  <c r="G5" i="30"/>
  <c r="D5" i="30"/>
  <c r="I4" i="10"/>
  <c r="H4" i="10"/>
  <c r="G4" i="10"/>
  <c r="F4" i="10"/>
  <c r="E4" i="10"/>
  <c r="D4" i="10"/>
  <c r="I9" i="28"/>
  <c r="H9" i="28"/>
  <c r="G9" i="28"/>
  <c r="F9" i="28"/>
  <c r="E9" i="28"/>
  <c r="D9" i="28"/>
  <c r="M63" i="14"/>
  <c r="N63" i="14"/>
  <c r="O63" i="14"/>
  <c r="P63" i="14"/>
  <c r="Q63" i="14"/>
  <c r="R63" i="14"/>
  <c r="M64" i="14"/>
  <c r="N64" i="14"/>
  <c r="O64" i="14"/>
  <c r="P64" i="14"/>
  <c r="Q64" i="14"/>
  <c r="R64" i="14"/>
  <c r="M65" i="14"/>
  <c r="N65" i="14"/>
  <c r="O65" i="14"/>
  <c r="P65" i="14"/>
  <c r="Q65" i="14"/>
  <c r="R65" i="14"/>
  <c r="M66" i="14"/>
  <c r="N66" i="14"/>
  <c r="O66" i="14"/>
  <c r="P66" i="14"/>
  <c r="Q66" i="14"/>
  <c r="R66" i="14"/>
  <c r="M67" i="14"/>
  <c r="N67" i="14"/>
  <c r="O67" i="14"/>
  <c r="P67" i="14"/>
  <c r="Q67" i="14"/>
  <c r="R67" i="14"/>
  <c r="M68" i="14"/>
  <c r="N68" i="14"/>
  <c r="O68" i="14"/>
  <c r="P68" i="14"/>
  <c r="Q68" i="14"/>
  <c r="R68" i="14"/>
  <c r="M69" i="14"/>
  <c r="N69" i="14"/>
  <c r="O69" i="14"/>
  <c r="P69" i="14"/>
  <c r="Q69" i="14"/>
  <c r="R69" i="14"/>
  <c r="M70" i="14"/>
  <c r="N70" i="14"/>
  <c r="O70" i="14"/>
  <c r="P70" i="14"/>
  <c r="Q70" i="14"/>
  <c r="R70" i="14"/>
  <c r="M71" i="14"/>
  <c r="N71" i="14"/>
  <c r="O71" i="14"/>
  <c r="P71" i="14"/>
  <c r="Q71" i="14"/>
  <c r="R71" i="14"/>
  <c r="M72" i="14"/>
  <c r="N72" i="14"/>
  <c r="O72" i="14"/>
  <c r="P72" i="14"/>
  <c r="Q72" i="14"/>
  <c r="R72" i="14"/>
  <c r="M73" i="14"/>
  <c r="N73" i="14"/>
  <c r="O73" i="14"/>
  <c r="P73" i="14"/>
  <c r="Q73" i="14"/>
  <c r="R73" i="14"/>
  <c r="M74" i="14"/>
  <c r="N74" i="14"/>
  <c r="O74" i="14"/>
  <c r="P74" i="14"/>
  <c r="Q74" i="14"/>
  <c r="R74" i="14"/>
  <c r="M75" i="14"/>
  <c r="N75" i="14"/>
  <c r="O75" i="14"/>
  <c r="P75" i="14"/>
  <c r="Q75" i="14"/>
  <c r="R75" i="14"/>
  <c r="M76" i="14"/>
  <c r="N76" i="14"/>
  <c r="O76" i="14"/>
  <c r="P76" i="14"/>
  <c r="Q76" i="14"/>
  <c r="R76" i="14"/>
  <c r="M77" i="14"/>
  <c r="N77" i="14"/>
  <c r="O77" i="14"/>
  <c r="P77" i="14"/>
  <c r="Q77" i="14"/>
  <c r="R77" i="14"/>
  <c r="M78" i="14"/>
  <c r="N78" i="14"/>
  <c r="O78" i="14"/>
  <c r="P78" i="14"/>
  <c r="Q78" i="14"/>
  <c r="R78" i="14"/>
  <c r="M79" i="14"/>
  <c r="N79" i="14"/>
  <c r="O79" i="14"/>
  <c r="P79" i="14"/>
  <c r="Q79" i="14"/>
  <c r="R79" i="14"/>
  <c r="M80" i="14"/>
  <c r="N80" i="14"/>
  <c r="O80" i="14"/>
  <c r="P80" i="14"/>
  <c r="Q80" i="14"/>
  <c r="R80" i="14"/>
  <c r="M81" i="14"/>
  <c r="N81" i="14"/>
  <c r="O81" i="14"/>
  <c r="P81" i="14"/>
  <c r="Q81" i="14"/>
  <c r="R81" i="14"/>
  <c r="M82" i="14"/>
  <c r="N82" i="14"/>
  <c r="O82" i="14"/>
  <c r="P82" i="14"/>
  <c r="Q82" i="14"/>
  <c r="R82" i="14"/>
  <c r="M83" i="14"/>
  <c r="N83" i="14"/>
  <c r="O83" i="14"/>
  <c r="P83" i="14"/>
  <c r="Q83" i="14"/>
  <c r="R83" i="14"/>
  <c r="M84" i="14"/>
  <c r="N84" i="14"/>
  <c r="O84" i="14"/>
  <c r="P84" i="14"/>
  <c r="Q84" i="14"/>
  <c r="R84" i="14"/>
  <c r="M85" i="14"/>
  <c r="N85" i="14"/>
  <c r="O85" i="14"/>
  <c r="P85" i="14"/>
  <c r="Q85" i="14"/>
  <c r="R85" i="14"/>
  <c r="M86" i="14"/>
  <c r="N86" i="14"/>
  <c r="O86" i="14"/>
  <c r="P86" i="14"/>
  <c r="Q86" i="14"/>
  <c r="R86" i="14"/>
  <c r="M87" i="14"/>
  <c r="N87" i="14"/>
  <c r="O87" i="14"/>
  <c r="P87" i="14"/>
  <c r="Q87" i="14"/>
  <c r="R87" i="14"/>
  <c r="M88" i="14"/>
  <c r="N88" i="14"/>
  <c r="O88" i="14"/>
  <c r="P88" i="14"/>
  <c r="Q88" i="14"/>
  <c r="R88" i="14"/>
  <c r="M89" i="14"/>
  <c r="N89" i="14"/>
  <c r="O89" i="14"/>
  <c r="P89" i="14"/>
  <c r="Q89" i="14"/>
  <c r="R89" i="14"/>
  <c r="M90" i="14"/>
  <c r="N90" i="14"/>
  <c r="O90" i="14"/>
  <c r="P90" i="14"/>
  <c r="Q90" i="14"/>
  <c r="R90" i="14"/>
  <c r="M91" i="14"/>
  <c r="N91" i="14"/>
  <c r="O91" i="14"/>
  <c r="P91" i="14"/>
  <c r="Q91" i="14"/>
  <c r="R91" i="14"/>
  <c r="M92" i="14"/>
  <c r="N92" i="14"/>
  <c r="O92" i="14"/>
  <c r="P92" i="14"/>
  <c r="Q92" i="14"/>
  <c r="R92" i="14"/>
  <c r="M93" i="14"/>
  <c r="N93" i="14"/>
  <c r="O93" i="14"/>
  <c r="P93" i="14"/>
  <c r="Q93" i="14"/>
  <c r="R93" i="14"/>
  <c r="M94" i="14"/>
  <c r="N94" i="14"/>
  <c r="O94" i="14"/>
  <c r="P94" i="14"/>
  <c r="Q94" i="14"/>
  <c r="R94" i="14"/>
  <c r="M95" i="14"/>
  <c r="N95" i="14"/>
  <c r="O95" i="14"/>
  <c r="P95" i="14"/>
  <c r="Q95" i="14"/>
  <c r="R95" i="14"/>
  <c r="M96" i="14"/>
  <c r="N96" i="14"/>
  <c r="O96" i="14"/>
  <c r="P96" i="14"/>
  <c r="Q96" i="14"/>
  <c r="R96" i="14"/>
  <c r="M97" i="14"/>
  <c r="N97" i="14"/>
  <c r="O97" i="14"/>
  <c r="P97" i="14"/>
  <c r="Q97" i="14"/>
  <c r="R97" i="14"/>
  <c r="M98" i="14"/>
  <c r="N98" i="14"/>
  <c r="O98" i="14"/>
  <c r="P98" i="14"/>
  <c r="Q98" i="14"/>
  <c r="R98" i="14"/>
  <c r="M99" i="14"/>
  <c r="N99" i="14"/>
  <c r="O99" i="14"/>
  <c r="P99" i="14"/>
  <c r="Q99" i="14"/>
  <c r="R99" i="14"/>
  <c r="M100" i="14"/>
  <c r="N100" i="14"/>
  <c r="O100" i="14"/>
  <c r="P100" i="14"/>
  <c r="Q100" i="14"/>
  <c r="R100" i="14"/>
  <c r="M101" i="14"/>
  <c r="N101" i="14"/>
  <c r="O101" i="14"/>
  <c r="P101" i="14"/>
  <c r="Q101" i="14"/>
  <c r="R101" i="14"/>
  <c r="M102" i="14"/>
  <c r="N102" i="14"/>
  <c r="O102" i="14"/>
  <c r="P102" i="14"/>
  <c r="Q102" i="14"/>
  <c r="R102" i="14"/>
  <c r="M103" i="14"/>
  <c r="N103" i="14"/>
  <c r="O103" i="14"/>
  <c r="P103" i="14"/>
  <c r="Q103" i="14"/>
  <c r="R103" i="14"/>
  <c r="M104" i="14"/>
  <c r="N104" i="14"/>
  <c r="O104" i="14"/>
  <c r="P104" i="14"/>
  <c r="Q104" i="14"/>
  <c r="R104" i="14"/>
  <c r="M105" i="14"/>
  <c r="N105" i="14"/>
  <c r="O105" i="14"/>
  <c r="P105" i="14"/>
  <c r="Q105" i="14"/>
  <c r="R105" i="14"/>
  <c r="M106" i="14"/>
  <c r="N106" i="14"/>
  <c r="O106" i="14"/>
  <c r="P106" i="14"/>
  <c r="Q106" i="14"/>
  <c r="R106" i="14"/>
  <c r="M107" i="14"/>
  <c r="N107" i="14"/>
  <c r="O107" i="14"/>
  <c r="P107" i="14"/>
  <c r="Q107" i="14"/>
  <c r="R107" i="14"/>
  <c r="M108" i="14"/>
  <c r="N108" i="14"/>
  <c r="O108" i="14"/>
  <c r="P108" i="14"/>
  <c r="Q108" i="14"/>
  <c r="R108" i="14"/>
  <c r="M109" i="14"/>
  <c r="N109" i="14"/>
  <c r="O109" i="14"/>
  <c r="P109" i="14"/>
  <c r="Q109" i="14"/>
  <c r="R109" i="14"/>
  <c r="M110" i="14"/>
  <c r="N110" i="14"/>
  <c r="O110" i="14"/>
  <c r="P110" i="14"/>
  <c r="Q110" i="14"/>
  <c r="R110" i="14"/>
  <c r="M111" i="14"/>
  <c r="N111" i="14"/>
  <c r="O111" i="14"/>
  <c r="P111" i="14"/>
  <c r="Q111" i="14"/>
  <c r="R111" i="14"/>
  <c r="M112" i="14"/>
  <c r="N112" i="14"/>
  <c r="O112" i="14"/>
  <c r="P112" i="14"/>
  <c r="Q112" i="14"/>
  <c r="R112" i="14"/>
  <c r="M113" i="14"/>
  <c r="N113" i="14"/>
  <c r="O113" i="14"/>
  <c r="P113" i="14"/>
  <c r="Q113" i="14"/>
  <c r="R113" i="14"/>
  <c r="M114" i="14"/>
  <c r="N114" i="14"/>
  <c r="O114" i="14"/>
  <c r="P114" i="14"/>
  <c r="Q114" i="14"/>
  <c r="R114" i="14"/>
  <c r="M115" i="14"/>
  <c r="N115" i="14"/>
  <c r="O115" i="14"/>
  <c r="P115" i="14"/>
  <c r="Q115" i="14"/>
  <c r="R115" i="14"/>
  <c r="M116" i="14"/>
  <c r="N116" i="14"/>
  <c r="O116" i="14"/>
  <c r="P116" i="14"/>
  <c r="Q116" i="14"/>
  <c r="R116" i="14"/>
  <c r="M117" i="14"/>
  <c r="N117" i="14"/>
  <c r="O117" i="14"/>
  <c r="P117" i="14"/>
  <c r="Q117" i="14"/>
  <c r="R117" i="14"/>
  <c r="M118" i="14"/>
  <c r="N118" i="14"/>
  <c r="O118" i="14"/>
  <c r="P118" i="14"/>
  <c r="Q118" i="14"/>
  <c r="R118" i="14"/>
  <c r="M119" i="14"/>
  <c r="N119" i="14"/>
  <c r="O119" i="14"/>
  <c r="P119" i="14"/>
  <c r="Q119" i="14"/>
  <c r="R119" i="14"/>
  <c r="M120" i="14"/>
  <c r="N120" i="14"/>
  <c r="O120" i="14"/>
  <c r="P120" i="14"/>
  <c r="Q120" i="14"/>
  <c r="R120" i="14"/>
  <c r="M121" i="14"/>
  <c r="N121" i="14"/>
  <c r="O121" i="14"/>
  <c r="P121" i="14"/>
  <c r="Q121" i="14"/>
  <c r="R121" i="14"/>
  <c r="M122" i="14"/>
  <c r="N122" i="14"/>
  <c r="O122" i="14"/>
  <c r="P122" i="14"/>
  <c r="Q122" i="14"/>
  <c r="R122" i="14"/>
  <c r="M123" i="14"/>
  <c r="N123" i="14"/>
  <c r="O123" i="14"/>
  <c r="P123" i="14"/>
  <c r="Q123" i="14"/>
  <c r="R123" i="14"/>
  <c r="M124" i="14"/>
  <c r="N124" i="14"/>
  <c r="O124" i="14"/>
  <c r="P124" i="14"/>
  <c r="Q124" i="14"/>
  <c r="R124" i="14"/>
  <c r="M125" i="14"/>
  <c r="N125" i="14"/>
  <c r="O125" i="14"/>
  <c r="P125" i="14"/>
  <c r="Q125" i="14"/>
  <c r="R125" i="14"/>
  <c r="M126" i="14"/>
  <c r="N126" i="14"/>
  <c r="O126" i="14"/>
  <c r="P126" i="14"/>
  <c r="Q126" i="14"/>
  <c r="R126" i="14"/>
  <c r="M127" i="14"/>
  <c r="N127" i="14"/>
  <c r="O127" i="14"/>
  <c r="P127" i="14"/>
  <c r="Q127" i="14"/>
  <c r="R127" i="14"/>
  <c r="M128" i="14"/>
  <c r="N128" i="14"/>
  <c r="O128" i="14"/>
  <c r="P128" i="14"/>
  <c r="Q128" i="14"/>
  <c r="R128" i="14"/>
  <c r="M129" i="14"/>
  <c r="N129" i="14"/>
  <c r="O129" i="14"/>
  <c r="P129" i="14"/>
  <c r="Q129" i="14"/>
  <c r="R129" i="14"/>
  <c r="M130" i="14"/>
  <c r="N130" i="14"/>
  <c r="O130" i="14"/>
  <c r="P130" i="14"/>
  <c r="Q130" i="14"/>
  <c r="R130" i="14"/>
  <c r="M131" i="14"/>
  <c r="N131" i="14"/>
  <c r="O131" i="14"/>
  <c r="P131" i="14"/>
  <c r="Q131" i="14"/>
  <c r="R131" i="14"/>
  <c r="M132" i="14"/>
  <c r="N132" i="14"/>
  <c r="O132" i="14"/>
  <c r="P132" i="14"/>
  <c r="Q132" i="14"/>
  <c r="R132" i="14"/>
  <c r="M133" i="14"/>
  <c r="N133" i="14"/>
  <c r="O133" i="14"/>
  <c r="P133" i="14"/>
  <c r="Q133" i="14"/>
  <c r="R133" i="14"/>
  <c r="M134" i="14"/>
  <c r="N134" i="14"/>
  <c r="O134" i="14"/>
  <c r="P134" i="14"/>
  <c r="Q134" i="14"/>
  <c r="R134" i="14"/>
  <c r="M135" i="14"/>
  <c r="N135" i="14"/>
  <c r="O135" i="14"/>
  <c r="P135" i="14"/>
  <c r="Q135" i="14"/>
  <c r="R135" i="14"/>
  <c r="M136" i="14"/>
  <c r="N136" i="14"/>
  <c r="O136" i="14"/>
  <c r="P136" i="14"/>
  <c r="Q136" i="14"/>
  <c r="R136" i="14"/>
  <c r="M137" i="14"/>
  <c r="N137" i="14"/>
  <c r="O137" i="14"/>
  <c r="P137" i="14"/>
  <c r="Q137" i="14"/>
  <c r="R137" i="14"/>
  <c r="M138" i="14"/>
  <c r="N138" i="14"/>
  <c r="O138" i="14"/>
  <c r="P138" i="14"/>
  <c r="Q138" i="14"/>
  <c r="R138" i="14"/>
  <c r="M139" i="14"/>
  <c r="N139" i="14"/>
  <c r="O139" i="14"/>
  <c r="P139" i="14"/>
  <c r="Q139" i="14"/>
  <c r="R139" i="14"/>
  <c r="M140" i="14"/>
  <c r="N140" i="14"/>
  <c r="O140" i="14"/>
  <c r="P140" i="14"/>
  <c r="Q140" i="14"/>
  <c r="R140" i="14"/>
  <c r="M141" i="14"/>
  <c r="N141" i="14"/>
  <c r="O141" i="14"/>
  <c r="P141" i="14"/>
  <c r="Q141" i="14"/>
  <c r="R141" i="14"/>
  <c r="M142" i="14"/>
  <c r="N142" i="14"/>
  <c r="O142" i="14"/>
  <c r="P142" i="14"/>
  <c r="Q142" i="14"/>
  <c r="R142" i="14"/>
  <c r="M143" i="14"/>
  <c r="N143" i="14"/>
  <c r="O143" i="14"/>
  <c r="P143" i="14"/>
  <c r="Q143" i="14"/>
  <c r="R143" i="14"/>
  <c r="M144" i="14"/>
  <c r="N144" i="14"/>
  <c r="O144" i="14"/>
  <c r="P144" i="14"/>
  <c r="Q144" i="14"/>
  <c r="R144" i="14"/>
  <c r="M145" i="14"/>
  <c r="N145" i="14"/>
  <c r="O145" i="14"/>
  <c r="P145" i="14"/>
  <c r="Q145" i="14"/>
  <c r="R145" i="14"/>
  <c r="M146" i="14"/>
  <c r="N146" i="14"/>
  <c r="O146" i="14"/>
  <c r="P146" i="14"/>
  <c r="Q146" i="14"/>
  <c r="R146" i="14"/>
  <c r="M147" i="14"/>
  <c r="N147" i="14"/>
  <c r="O147" i="14"/>
  <c r="P147" i="14"/>
  <c r="Q147" i="14"/>
  <c r="R147" i="14"/>
  <c r="M148" i="14"/>
  <c r="N148" i="14"/>
  <c r="O148" i="14"/>
  <c r="P148" i="14"/>
  <c r="Q148" i="14"/>
  <c r="R148" i="14"/>
  <c r="M149" i="14"/>
  <c r="N149" i="14"/>
  <c r="O149" i="14"/>
  <c r="P149" i="14"/>
  <c r="Q149" i="14"/>
  <c r="R149" i="14"/>
  <c r="M150" i="14"/>
  <c r="N150" i="14"/>
  <c r="O150" i="14"/>
  <c r="P150" i="14"/>
  <c r="Q150" i="14"/>
  <c r="R150" i="14"/>
  <c r="M151" i="14"/>
  <c r="N151" i="14"/>
  <c r="O151" i="14"/>
  <c r="P151" i="14"/>
  <c r="Q151" i="14"/>
  <c r="R151" i="14"/>
  <c r="M152" i="14"/>
  <c r="N152" i="14"/>
  <c r="O152" i="14"/>
  <c r="P152" i="14"/>
  <c r="Q152" i="14"/>
  <c r="R152" i="14"/>
  <c r="M153" i="14"/>
  <c r="N153" i="14"/>
  <c r="O153" i="14"/>
  <c r="P153" i="14"/>
  <c r="Q153" i="14"/>
  <c r="R153" i="14"/>
  <c r="M154" i="14"/>
  <c r="N154" i="14"/>
  <c r="O154" i="14"/>
  <c r="P154" i="14"/>
  <c r="Q154" i="14"/>
  <c r="R154" i="14"/>
  <c r="M155" i="14"/>
  <c r="N155" i="14"/>
  <c r="O155" i="14"/>
  <c r="P155" i="14"/>
  <c r="Q155" i="14"/>
  <c r="R155" i="14"/>
  <c r="M156" i="14"/>
  <c r="N156" i="14"/>
  <c r="O156" i="14"/>
  <c r="P156" i="14"/>
  <c r="Q156" i="14"/>
  <c r="R156" i="14"/>
  <c r="M157" i="14"/>
  <c r="N157" i="14"/>
  <c r="O157" i="14"/>
  <c r="P157" i="14"/>
  <c r="Q157" i="14"/>
  <c r="R157" i="14"/>
  <c r="M158" i="14"/>
  <c r="N158" i="14"/>
  <c r="O158" i="14"/>
  <c r="P158" i="14"/>
  <c r="Q158" i="14"/>
  <c r="R158" i="14"/>
  <c r="M159" i="14"/>
  <c r="N159" i="14"/>
  <c r="O159" i="14"/>
  <c r="P159" i="14"/>
  <c r="Q159" i="14"/>
  <c r="R159" i="14"/>
  <c r="M160" i="14"/>
  <c r="N160" i="14"/>
  <c r="O160" i="14"/>
  <c r="P160" i="14"/>
  <c r="Q160" i="14"/>
  <c r="R160" i="14"/>
  <c r="M161" i="14"/>
  <c r="N161" i="14"/>
  <c r="O161" i="14"/>
  <c r="P161" i="14"/>
  <c r="Q161" i="14"/>
  <c r="R161" i="14"/>
  <c r="M162" i="14"/>
  <c r="N162" i="14"/>
  <c r="O162" i="14"/>
  <c r="P162" i="14"/>
  <c r="Q162" i="14"/>
  <c r="R162" i="14"/>
  <c r="M163" i="14"/>
  <c r="N163" i="14"/>
  <c r="O163" i="14"/>
  <c r="P163" i="14"/>
  <c r="Q163" i="14"/>
  <c r="R163" i="14"/>
  <c r="M164" i="14"/>
  <c r="N164" i="14"/>
  <c r="O164" i="14"/>
  <c r="P164" i="14"/>
  <c r="Q164" i="14"/>
  <c r="R164" i="14"/>
  <c r="M165" i="14"/>
  <c r="N165" i="14"/>
  <c r="O165" i="14"/>
  <c r="P165" i="14"/>
  <c r="Q165" i="14"/>
  <c r="R165" i="14"/>
  <c r="M166" i="14"/>
  <c r="N166" i="14"/>
  <c r="O166" i="14"/>
  <c r="P166" i="14"/>
  <c r="Q166" i="14"/>
  <c r="R166" i="14"/>
  <c r="M167" i="14"/>
  <c r="N167" i="14"/>
  <c r="O167" i="14"/>
  <c r="P167" i="14"/>
  <c r="Q167" i="14"/>
  <c r="R167" i="14"/>
  <c r="M168" i="14"/>
  <c r="N168" i="14"/>
  <c r="O168" i="14"/>
  <c r="P168" i="14"/>
  <c r="Q168" i="14"/>
  <c r="R168" i="14"/>
  <c r="M169" i="14"/>
  <c r="N169" i="14"/>
  <c r="O169" i="14"/>
  <c r="P169" i="14"/>
  <c r="Q169" i="14"/>
  <c r="R169" i="14"/>
  <c r="M170" i="14"/>
  <c r="N170" i="14"/>
  <c r="O170" i="14"/>
  <c r="P170" i="14"/>
  <c r="Q170" i="14"/>
  <c r="R170" i="14"/>
  <c r="M171" i="14"/>
  <c r="N171" i="14"/>
  <c r="O171" i="14"/>
  <c r="P171" i="14"/>
  <c r="Q171" i="14"/>
  <c r="R171" i="14"/>
  <c r="M172" i="14"/>
  <c r="N172" i="14"/>
  <c r="O172" i="14"/>
  <c r="P172" i="14"/>
  <c r="Q172" i="14"/>
  <c r="R172" i="14"/>
  <c r="M173" i="14"/>
  <c r="N173" i="14"/>
  <c r="O173" i="14"/>
  <c r="P173" i="14"/>
  <c r="Q173" i="14"/>
  <c r="R173" i="14"/>
  <c r="M174" i="14"/>
  <c r="N174" i="14"/>
  <c r="O174" i="14"/>
  <c r="P174" i="14"/>
  <c r="Q174" i="14"/>
  <c r="R174" i="14"/>
  <c r="M175" i="14"/>
  <c r="N175" i="14"/>
  <c r="O175" i="14"/>
  <c r="P175" i="14"/>
  <c r="Q175" i="14"/>
  <c r="R175" i="14"/>
  <c r="M176" i="14"/>
  <c r="N176" i="14"/>
  <c r="O176" i="14"/>
  <c r="P176" i="14"/>
  <c r="Q176" i="14"/>
  <c r="R176" i="14"/>
  <c r="M177" i="14"/>
  <c r="N177" i="14"/>
  <c r="O177" i="14"/>
  <c r="P177" i="14"/>
  <c r="Q177" i="14"/>
  <c r="R177" i="14"/>
  <c r="M178" i="14"/>
  <c r="N178" i="14"/>
  <c r="O178" i="14"/>
  <c r="P178" i="14"/>
  <c r="Q178" i="14"/>
  <c r="R178" i="14"/>
  <c r="M179" i="14"/>
  <c r="N179" i="14"/>
  <c r="O179" i="14"/>
  <c r="P179" i="14"/>
  <c r="Q179" i="14"/>
  <c r="R179" i="14"/>
  <c r="M180" i="14"/>
  <c r="N180" i="14"/>
  <c r="O180" i="14"/>
  <c r="P180" i="14"/>
  <c r="Q180" i="14"/>
  <c r="R180" i="14"/>
  <c r="M181" i="14"/>
  <c r="N181" i="14"/>
  <c r="O181" i="14"/>
  <c r="P181" i="14"/>
  <c r="Q181" i="14"/>
  <c r="R181" i="14"/>
  <c r="M182" i="14"/>
  <c r="N182" i="14"/>
  <c r="O182" i="14"/>
  <c r="P182" i="14"/>
  <c r="Q182" i="14"/>
  <c r="R182" i="14"/>
  <c r="M183" i="14"/>
  <c r="N183" i="14"/>
  <c r="O183" i="14"/>
  <c r="P183" i="14"/>
  <c r="Q183" i="14"/>
  <c r="R183" i="14"/>
  <c r="M184" i="14"/>
  <c r="N184" i="14"/>
  <c r="O184" i="14"/>
  <c r="P184" i="14"/>
  <c r="Q184" i="14"/>
  <c r="R184" i="14"/>
  <c r="M185" i="14"/>
  <c r="N185" i="14"/>
  <c r="O185" i="14"/>
  <c r="P185" i="14"/>
  <c r="Q185" i="14"/>
  <c r="R185" i="14"/>
  <c r="M186" i="14"/>
  <c r="N186" i="14"/>
  <c r="O186" i="14"/>
  <c r="P186" i="14"/>
  <c r="Q186" i="14"/>
  <c r="R186" i="14"/>
  <c r="M187" i="14"/>
  <c r="N187" i="14"/>
  <c r="O187" i="14"/>
  <c r="P187" i="14"/>
  <c r="Q187" i="14"/>
  <c r="R187" i="14"/>
  <c r="M188" i="14"/>
  <c r="N188" i="14"/>
  <c r="O188" i="14"/>
  <c r="P188" i="14"/>
  <c r="Q188" i="14"/>
  <c r="R188" i="14"/>
  <c r="M189" i="14"/>
  <c r="N189" i="14"/>
  <c r="O189" i="14"/>
  <c r="P189" i="14"/>
  <c r="Q189" i="14"/>
  <c r="R189" i="14"/>
  <c r="M190" i="14"/>
  <c r="N190" i="14"/>
  <c r="O190" i="14"/>
  <c r="P190" i="14"/>
  <c r="Q190" i="14"/>
  <c r="R190" i="14"/>
  <c r="M191" i="14"/>
  <c r="N191" i="14"/>
  <c r="O191" i="14"/>
  <c r="P191" i="14"/>
  <c r="Q191" i="14"/>
  <c r="R191" i="14"/>
  <c r="M192" i="14"/>
  <c r="N192" i="14"/>
  <c r="O192" i="14"/>
  <c r="P192" i="14"/>
  <c r="Q192" i="14"/>
  <c r="R192" i="14"/>
  <c r="M193" i="14"/>
  <c r="N193" i="14"/>
  <c r="O193" i="14"/>
  <c r="P193" i="14"/>
  <c r="Q193" i="14"/>
  <c r="R193" i="14"/>
  <c r="M194" i="14"/>
  <c r="N194" i="14"/>
  <c r="O194" i="14"/>
  <c r="P194" i="14"/>
  <c r="Q194" i="14"/>
  <c r="R194" i="14"/>
  <c r="M195" i="14"/>
  <c r="N195" i="14"/>
  <c r="O195" i="14"/>
  <c r="P195" i="14"/>
  <c r="Q195" i="14"/>
  <c r="R195" i="14"/>
  <c r="M196" i="14"/>
  <c r="N196" i="14"/>
  <c r="O196" i="14"/>
  <c r="P196" i="14"/>
  <c r="Q196" i="14"/>
  <c r="R196" i="14"/>
  <c r="M197" i="14"/>
  <c r="N197" i="14"/>
  <c r="O197" i="14"/>
  <c r="P197" i="14"/>
  <c r="Q197" i="14"/>
  <c r="R197" i="14"/>
  <c r="M198" i="14"/>
  <c r="N198" i="14"/>
  <c r="O198" i="14"/>
  <c r="P198" i="14"/>
  <c r="Q198" i="14"/>
  <c r="R198" i="14"/>
  <c r="M199" i="14"/>
  <c r="N199" i="14"/>
  <c r="O199" i="14"/>
  <c r="P199" i="14"/>
  <c r="Q199" i="14"/>
  <c r="R199" i="14"/>
  <c r="M200" i="14"/>
  <c r="N200" i="14"/>
  <c r="O200" i="14"/>
  <c r="P200" i="14"/>
  <c r="Q200" i="14"/>
  <c r="R200" i="14"/>
  <c r="M201" i="14"/>
  <c r="N201" i="14"/>
  <c r="O201" i="14"/>
  <c r="P201" i="14"/>
  <c r="Q201" i="14"/>
  <c r="R201" i="14"/>
  <c r="M202" i="14"/>
  <c r="N202" i="14"/>
  <c r="O202" i="14"/>
  <c r="P202" i="14"/>
  <c r="Q202" i="14"/>
  <c r="R202" i="14"/>
  <c r="M203" i="14"/>
  <c r="N203" i="14"/>
  <c r="O203" i="14"/>
  <c r="P203" i="14"/>
  <c r="Q203" i="14"/>
  <c r="R203" i="14"/>
  <c r="M204" i="14"/>
  <c r="N204" i="14"/>
  <c r="O204" i="14"/>
  <c r="P204" i="14"/>
  <c r="Q204" i="14"/>
  <c r="R204" i="14"/>
  <c r="M205" i="14"/>
  <c r="N205" i="14"/>
  <c r="O205" i="14"/>
  <c r="P205" i="14"/>
  <c r="Q205" i="14"/>
  <c r="R205" i="14"/>
  <c r="M206" i="14"/>
  <c r="N206" i="14"/>
  <c r="O206" i="14"/>
  <c r="P206" i="14"/>
  <c r="Q206" i="14"/>
  <c r="R206" i="14"/>
  <c r="M207" i="14"/>
  <c r="N207" i="14"/>
  <c r="O207" i="14"/>
  <c r="P207" i="14"/>
  <c r="Q207" i="14"/>
  <c r="R207" i="14"/>
  <c r="M208" i="14"/>
  <c r="N208" i="14"/>
  <c r="O208" i="14"/>
  <c r="P208" i="14"/>
  <c r="Q208" i="14"/>
  <c r="R208" i="14"/>
  <c r="M209" i="14"/>
  <c r="N209" i="14"/>
  <c r="O209" i="14"/>
  <c r="P209" i="14"/>
  <c r="Q209" i="14"/>
  <c r="R209" i="14"/>
  <c r="R15" i="14"/>
  <c r="Q15" i="14"/>
  <c r="P15" i="14"/>
  <c r="O15" i="14"/>
  <c r="N15" i="14"/>
  <c r="M15" i="14"/>
  <c r="L4" i="14"/>
  <c r="K4" i="14"/>
  <c r="J4" i="14"/>
  <c r="I4" i="14"/>
  <c r="H4" i="14"/>
  <c r="G4" i="14"/>
  <c r="F48" i="27"/>
  <c r="K23" i="27"/>
  <c r="G6" i="33" s="1"/>
  <c r="L23" i="27"/>
  <c r="H6" i="33" s="1"/>
  <c r="M23" i="27"/>
  <c r="I6" i="33" s="1"/>
  <c r="N23" i="27"/>
  <c r="J6" i="33" s="1"/>
  <c r="O23" i="27"/>
  <c r="K6" i="33" s="1"/>
  <c r="J23" i="27"/>
  <c r="F6" i="33" s="1"/>
  <c r="O22" i="27"/>
  <c r="N22" i="27"/>
  <c r="M22" i="27"/>
  <c r="L22" i="27"/>
  <c r="K22" i="27"/>
  <c r="J22" i="27"/>
  <c r="H22" i="27"/>
  <c r="G22" i="27"/>
  <c r="F22" i="27"/>
  <c r="E22" i="27"/>
  <c r="D22" i="27"/>
  <c r="C22" i="27"/>
  <c r="J11" i="27"/>
  <c r="I11" i="27"/>
  <c r="BB97" i="23"/>
  <c r="BB12" i="26" s="1"/>
  <c r="BA97" i="23"/>
  <c r="BA12" i="26" s="1"/>
  <c r="AZ97" i="23"/>
  <c r="AZ12" i="26" s="1"/>
  <c r="AY97" i="23"/>
  <c r="AY12" i="26" s="1"/>
  <c r="AX97" i="23"/>
  <c r="AX12" i="26" s="1"/>
  <c r="AW97" i="23"/>
  <c r="AW12" i="26" s="1"/>
  <c r="AV97" i="23"/>
  <c r="AV12" i="26" s="1"/>
  <c r="AU97" i="23"/>
  <c r="AU12" i="26" s="1"/>
  <c r="AT97" i="23"/>
  <c r="AT12" i="26" s="1"/>
  <c r="AS97" i="23"/>
  <c r="AS12" i="26" s="1"/>
  <c r="AR97" i="23"/>
  <c r="AR12" i="26" s="1"/>
  <c r="AQ97" i="23"/>
  <c r="AQ12" i="26" s="1"/>
  <c r="AP97" i="23"/>
  <c r="AP12" i="26" s="1"/>
  <c r="AO97" i="23"/>
  <c r="AO12" i="26" s="1"/>
  <c r="AN97" i="23"/>
  <c r="AN12" i="26" s="1"/>
  <c r="AM97" i="23"/>
  <c r="AM12" i="26" s="1"/>
  <c r="AL97" i="23"/>
  <c r="AL12" i="26" s="1"/>
  <c r="AK97" i="23"/>
  <c r="AK12" i="26" s="1"/>
  <c r="AJ97" i="23"/>
  <c r="AJ12" i="26" s="1"/>
  <c r="AI97" i="23"/>
  <c r="AI12" i="26" s="1"/>
  <c r="AH97" i="23"/>
  <c r="AH12" i="26" s="1"/>
  <c r="AG97" i="23"/>
  <c r="AG12" i="26" s="1"/>
  <c r="AF97" i="23"/>
  <c r="AF12" i="26" s="1"/>
  <c r="AE97" i="23"/>
  <c r="AE12" i="26" s="1"/>
  <c r="AD97" i="23"/>
  <c r="AD12" i="26" s="1"/>
  <c r="AC97" i="23"/>
  <c r="AC12" i="26" s="1"/>
  <c r="AB97" i="23"/>
  <c r="AB12" i="26" s="1"/>
  <c r="AA97" i="23"/>
  <c r="AA12" i="26" s="1"/>
  <c r="Z97" i="23"/>
  <c r="Z12" i="26" s="1"/>
  <c r="Y97" i="23"/>
  <c r="Y12" i="26" s="1"/>
  <c r="X97" i="23"/>
  <c r="X12" i="26" s="1"/>
  <c r="W97" i="23"/>
  <c r="W12" i="26" s="1"/>
  <c r="V97" i="23"/>
  <c r="V12" i="26" s="1"/>
  <c r="U97" i="23"/>
  <c r="U12" i="26" s="1"/>
  <c r="T97" i="23"/>
  <c r="T12" i="26" s="1"/>
  <c r="S97" i="23"/>
  <c r="S12" i="26" s="1"/>
  <c r="R97" i="23"/>
  <c r="R12" i="26" s="1"/>
  <c r="Q97" i="23"/>
  <c r="Q12" i="26" s="1"/>
  <c r="P97" i="23"/>
  <c r="P12" i="26" s="1"/>
  <c r="O97" i="23"/>
  <c r="O12" i="26" s="1"/>
  <c r="N97" i="23"/>
  <c r="N12" i="26" s="1"/>
  <c r="M97" i="23"/>
  <c r="M12" i="26" s="1"/>
  <c r="L97" i="23"/>
  <c r="L12" i="26" s="1"/>
  <c r="K97" i="23"/>
  <c r="K12" i="26" s="1"/>
  <c r="J97" i="23"/>
  <c r="J12" i="26" s="1"/>
  <c r="I97" i="23"/>
  <c r="I12" i="26" s="1"/>
  <c r="H97" i="23"/>
  <c r="H12" i="26" s="1"/>
  <c r="G97" i="23"/>
  <c r="G12" i="26" s="1"/>
  <c r="F97" i="23"/>
  <c r="F12" i="26" s="1"/>
  <c r="E97" i="23"/>
  <c r="E12" i="26" s="1"/>
  <c r="D97" i="23"/>
  <c r="D12" i="26" s="1"/>
  <c r="C97" i="23"/>
  <c r="C12" i="26" s="1"/>
  <c r="BB96" i="23"/>
  <c r="BB23" i="26" s="1"/>
  <c r="BB24" i="26" s="1"/>
  <c r="BA96" i="23"/>
  <c r="BA23" i="26" s="1"/>
  <c r="BA24" i="26" s="1"/>
  <c r="AZ96" i="23"/>
  <c r="AZ23" i="26" s="1"/>
  <c r="AZ24" i="26" s="1"/>
  <c r="AY96" i="23"/>
  <c r="AY23" i="26" s="1"/>
  <c r="AY24" i="26" s="1"/>
  <c r="AX96" i="23"/>
  <c r="AX23" i="26" s="1"/>
  <c r="AX24" i="26" s="1"/>
  <c r="AW96" i="23"/>
  <c r="AW23" i="26" s="1"/>
  <c r="AW24" i="26" s="1"/>
  <c r="AV96" i="23"/>
  <c r="AV23" i="26" s="1"/>
  <c r="AV24" i="26" s="1"/>
  <c r="AU96" i="23"/>
  <c r="AU23" i="26" s="1"/>
  <c r="AU24" i="26" s="1"/>
  <c r="AT96" i="23"/>
  <c r="AT23" i="26" s="1"/>
  <c r="AT24" i="26" s="1"/>
  <c r="AS96" i="23"/>
  <c r="AS23" i="26" s="1"/>
  <c r="AS24" i="26" s="1"/>
  <c r="AR96" i="23"/>
  <c r="AR23" i="26" s="1"/>
  <c r="AR24" i="26" s="1"/>
  <c r="AQ96" i="23"/>
  <c r="AQ23" i="26" s="1"/>
  <c r="AQ24" i="26" s="1"/>
  <c r="AP96" i="23"/>
  <c r="AP23" i="26" s="1"/>
  <c r="AP24" i="26" s="1"/>
  <c r="AO96" i="23"/>
  <c r="AO23" i="26" s="1"/>
  <c r="AO24" i="26" s="1"/>
  <c r="AN96" i="23"/>
  <c r="AN23" i="26" s="1"/>
  <c r="AN24" i="26" s="1"/>
  <c r="AM96" i="23"/>
  <c r="AM23" i="26" s="1"/>
  <c r="AM24" i="26" s="1"/>
  <c r="AL96" i="23"/>
  <c r="AL23" i="26" s="1"/>
  <c r="AL24" i="26" s="1"/>
  <c r="AK96" i="23"/>
  <c r="AK23" i="26" s="1"/>
  <c r="AK24" i="26" s="1"/>
  <c r="AJ96" i="23"/>
  <c r="AJ23" i="26" s="1"/>
  <c r="AJ24" i="26" s="1"/>
  <c r="AI96" i="23"/>
  <c r="AI23" i="26" s="1"/>
  <c r="AI24" i="26" s="1"/>
  <c r="AH96" i="23"/>
  <c r="AH23" i="26" s="1"/>
  <c r="AH24" i="26" s="1"/>
  <c r="AG96" i="23"/>
  <c r="AG23" i="26" s="1"/>
  <c r="AG24" i="26" s="1"/>
  <c r="AF96" i="23"/>
  <c r="AF23" i="26" s="1"/>
  <c r="AF24" i="26" s="1"/>
  <c r="AE96" i="23"/>
  <c r="AE23" i="26" s="1"/>
  <c r="AE24" i="26" s="1"/>
  <c r="AD96" i="23"/>
  <c r="AD23" i="26" s="1"/>
  <c r="AD24" i="26" s="1"/>
  <c r="AC96" i="23"/>
  <c r="AC23" i="26" s="1"/>
  <c r="AC24" i="26" s="1"/>
  <c r="AB96" i="23"/>
  <c r="AB23" i="26" s="1"/>
  <c r="AB24" i="26" s="1"/>
  <c r="AA96" i="23"/>
  <c r="AA23" i="26" s="1"/>
  <c r="AA24" i="26" s="1"/>
  <c r="Z96" i="23"/>
  <c r="Z23" i="26" s="1"/>
  <c r="Z24" i="26" s="1"/>
  <c r="Y96" i="23"/>
  <c r="Y23" i="26" s="1"/>
  <c r="Y24" i="26" s="1"/>
  <c r="X96" i="23"/>
  <c r="X23" i="26" s="1"/>
  <c r="X24" i="26" s="1"/>
  <c r="W96" i="23"/>
  <c r="W23" i="26" s="1"/>
  <c r="W24" i="26" s="1"/>
  <c r="V96" i="23"/>
  <c r="V23" i="26" s="1"/>
  <c r="V24" i="26" s="1"/>
  <c r="U96" i="23"/>
  <c r="U23" i="26" s="1"/>
  <c r="U24" i="26" s="1"/>
  <c r="T96" i="23"/>
  <c r="T23" i="26" s="1"/>
  <c r="T24" i="26" s="1"/>
  <c r="S96" i="23"/>
  <c r="S23" i="26" s="1"/>
  <c r="S24" i="26" s="1"/>
  <c r="R96" i="23"/>
  <c r="R23" i="26" s="1"/>
  <c r="R24" i="26" s="1"/>
  <c r="Q96" i="23"/>
  <c r="Q23" i="26" s="1"/>
  <c r="Q24" i="26" s="1"/>
  <c r="P96" i="23"/>
  <c r="P23" i="26" s="1"/>
  <c r="P24" i="26" s="1"/>
  <c r="O96" i="23"/>
  <c r="O23" i="26" s="1"/>
  <c r="O24" i="26" s="1"/>
  <c r="N96" i="23"/>
  <c r="N23" i="26" s="1"/>
  <c r="N24" i="26" s="1"/>
  <c r="M96" i="23"/>
  <c r="M23" i="26" s="1"/>
  <c r="M24" i="26" s="1"/>
  <c r="L96" i="23"/>
  <c r="L23" i="26" s="1"/>
  <c r="L24" i="26" s="1"/>
  <c r="K96" i="23"/>
  <c r="K23" i="26" s="1"/>
  <c r="K24" i="26" s="1"/>
  <c r="J96" i="23"/>
  <c r="J23" i="26" s="1"/>
  <c r="J24" i="26" s="1"/>
  <c r="I96" i="23"/>
  <c r="I23" i="26" s="1"/>
  <c r="I24" i="26" s="1"/>
  <c r="H96" i="23"/>
  <c r="H23" i="26" s="1"/>
  <c r="H24" i="26" s="1"/>
  <c r="G96" i="23"/>
  <c r="G23" i="26" s="1"/>
  <c r="G24" i="26" s="1"/>
  <c r="F96" i="23"/>
  <c r="F23" i="26" s="1"/>
  <c r="F24" i="26" s="1"/>
  <c r="E96" i="23"/>
  <c r="E23" i="26" s="1"/>
  <c r="E24" i="26" s="1"/>
  <c r="D96" i="23"/>
  <c r="D23" i="26" s="1"/>
  <c r="D24" i="26" s="1"/>
  <c r="C96" i="23"/>
  <c r="C23" i="26" s="1"/>
  <c r="C24" i="26" s="1"/>
  <c r="J6" i="14" l="1"/>
  <c r="P17" i="14" s="1"/>
  <c r="P20" i="14"/>
  <c r="P22" i="14"/>
  <c r="D9" i="10"/>
  <c r="D8" i="34"/>
  <c r="D9" i="35"/>
  <c r="C29" i="40" s="1"/>
  <c r="D16" i="10"/>
  <c r="D15" i="34"/>
  <c r="D16" i="35"/>
  <c r="E8" i="34"/>
  <c r="E9" i="35"/>
  <c r="D29" i="40" s="1"/>
  <c r="E15" i="34"/>
  <c r="E16" i="35"/>
  <c r="F11" i="34"/>
  <c r="F12" i="35"/>
  <c r="E32" i="40" s="1"/>
  <c r="F16" i="10"/>
  <c r="F15" i="34"/>
  <c r="F16" i="35"/>
  <c r="G8" i="34"/>
  <c r="G9" i="35"/>
  <c r="F29" i="40" s="1"/>
  <c r="I12" i="10"/>
  <c r="I11" i="34"/>
  <c r="I12" i="35"/>
  <c r="H32" i="40" s="1"/>
  <c r="I30" i="10"/>
  <c r="I29" i="34"/>
  <c r="I30" i="35"/>
  <c r="I16" i="10"/>
  <c r="I15" i="34"/>
  <c r="I16" i="35"/>
  <c r="H10" i="34"/>
  <c r="H11" i="35"/>
  <c r="G31" i="40" s="1"/>
  <c r="D9" i="34"/>
  <c r="D10" i="35"/>
  <c r="C30" i="40" s="1"/>
  <c r="D20" i="34"/>
  <c r="D21" i="35"/>
  <c r="E9" i="34"/>
  <c r="E10" i="35"/>
  <c r="D30" i="40" s="1"/>
  <c r="E20" i="34"/>
  <c r="E21" i="35"/>
  <c r="F10" i="34"/>
  <c r="F11" i="35"/>
  <c r="E31" i="40" s="1"/>
  <c r="F21" i="10"/>
  <c r="F20" i="34"/>
  <c r="F21" i="35"/>
  <c r="G7" i="35"/>
  <c r="G6" i="34"/>
  <c r="H11" i="34"/>
  <c r="H12" i="35"/>
  <c r="G32" i="40" s="1"/>
  <c r="H29" i="34"/>
  <c r="H30" i="35"/>
  <c r="I11" i="10"/>
  <c r="I10" i="34"/>
  <c r="I11" i="35"/>
  <c r="H31" i="40" s="1"/>
  <c r="G15" i="34"/>
  <c r="G16" i="35"/>
  <c r="D11" i="10"/>
  <c r="D10" i="34"/>
  <c r="D11" i="35"/>
  <c r="C31" i="40" s="1"/>
  <c r="D30" i="10"/>
  <c r="D29" i="34"/>
  <c r="D30" i="35"/>
  <c r="E10" i="34"/>
  <c r="E11" i="35"/>
  <c r="D31" i="40" s="1"/>
  <c r="E29" i="34"/>
  <c r="E30" i="35"/>
  <c r="F10" i="10"/>
  <c r="F9" i="34"/>
  <c r="F10" i="35"/>
  <c r="E30" i="40" s="1"/>
  <c r="F30" i="10"/>
  <c r="F29" i="34"/>
  <c r="F30" i="35"/>
  <c r="I9" i="10"/>
  <c r="I8" i="34"/>
  <c r="I9" i="35"/>
  <c r="H29" i="40" s="1"/>
  <c r="G11" i="34"/>
  <c r="G12" i="35"/>
  <c r="F32" i="40" s="1"/>
  <c r="H6" i="34"/>
  <c r="H7" i="35"/>
  <c r="I7" i="10"/>
  <c r="I6" i="10" s="1"/>
  <c r="I6" i="34"/>
  <c r="I7" i="35"/>
  <c r="G10" i="34"/>
  <c r="G11" i="35"/>
  <c r="F31" i="40" s="1"/>
  <c r="I21" i="10"/>
  <c r="I20" i="34"/>
  <c r="I21" i="35"/>
  <c r="D11" i="34"/>
  <c r="D12" i="35"/>
  <c r="C32" i="40" s="1"/>
  <c r="E11" i="34"/>
  <c r="E12" i="35"/>
  <c r="D32" i="40" s="1"/>
  <c r="F9" i="10"/>
  <c r="F8" i="34"/>
  <c r="F9" i="35"/>
  <c r="E29" i="40" s="1"/>
  <c r="H8" i="34"/>
  <c r="H9" i="35"/>
  <c r="G29" i="40" s="1"/>
  <c r="G29" i="34"/>
  <c r="G30" i="35"/>
  <c r="G20" i="34"/>
  <c r="G21" i="35"/>
  <c r="H15" i="34"/>
  <c r="H16" i="35"/>
  <c r="H20" i="34"/>
  <c r="H21" i="35"/>
  <c r="D10" i="10"/>
  <c r="D12" i="10"/>
  <c r="D21" i="10"/>
  <c r="E12" i="10"/>
  <c r="H16" i="10"/>
  <c r="P62" i="14"/>
  <c r="P48" i="14"/>
  <c r="P46" i="14"/>
  <c r="P44" i="14"/>
  <c r="P38" i="14"/>
  <c r="P34" i="14"/>
  <c r="P32" i="14"/>
  <c r="P30" i="14"/>
  <c r="P28" i="14"/>
  <c r="P26" i="14"/>
  <c r="P24" i="14"/>
  <c r="P61" i="14"/>
  <c r="P43" i="14"/>
  <c r="P41" i="14"/>
  <c r="P37" i="14"/>
  <c r="P35" i="14"/>
  <c r="P33" i="14"/>
  <c r="P31" i="14"/>
  <c r="P29" i="14"/>
  <c r="P25" i="14"/>
  <c r="G12" i="10"/>
  <c r="G30" i="10"/>
  <c r="H12" i="10"/>
  <c r="G9" i="10"/>
  <c r="H30" i="10"/>
  <c r="H11" i="10"/>
  <c r="H21" i="10"/>
  <c r="H9" i="10"/>
  <c r="H7" i="10"/>
  <c r="H6" i="10" s="1"/>
  <c r="H6" i="14"/>
  <c r="L6" i="14"/>
  <c r="G10" i="10"/>
  <c r="G21" i="10"/>
  <c r="G16" i="10"/>
  <c r="G7" i="10"/>
  <c r="G6" i="10" s="1"/>
  <c r="G11" i="10"/>
  <c r="E11" i="10"/>
  <c r="E16" i="10"/>
  <c r="E30" i="10"/>
  <c r="E9" i="10"/>
  <c r="E10" i="10"/>
  <c r="E21" i="10"/>
  <c r="I6" i="14"/>
  <c r="H6" i="31"/>
  <c r="I6" i="31"/>
  <c r="I14" i="31" s="1"/>
  <c r="O39" i="30" s="1"/>
  <c r="G6" i="14"/>
  <c r="K6" i="14"/>
  <c r="F6" i="31"/>
  <c r="J6" i="31"/>
  <c r="G6" i="31"/>
  <c r="K6" i="31"/>
  <c r="Q16" i="31" s="1"/>
  <c r="K16" i="31" s="1"/>
  <c r="U38" i="30" s="1"/>
  <c r="F12" i="10"/>
  <c r="F11" i="10"/>
  <c r="F8" i="30"/>
  <c r="L8" i="30"/>
  <c r="I8" i="30"/>
  <c r="G18" i="33"/>
  <c r="G22" i="33"/>
  <c r="K18" i="33"/>
  <c r="G16" i="33"/>
  <c r="G20" i="33"/>
  <c r="K16" i="33"/>
  <c r="K20" i="33"/>
  <c r="F15" i="33"/>
  <c r="J15" i="33"/>
  <c r="H16" i="33"/>
  <c r="F17" i="33"/>
  <c r="J17" i="33"/>
  <c r="H18" i="33"/>
  <c r="F19" i="33"/>
  <c r="J19" i="33"/>
  <c r="H20" i="33"/>
  <c r="F21" i="33"/>
  <c r="J21" i="33"/>
  <c r="H22" i="33"/>
  <c r="F23" i="33"/>
  <c r="J23" i="33"/>
  <c r="G15" i="33"/>
  <c r="K15" i="33"/>
  <c r="I16" i="33"/>
  <c r="G17" i="33"/>
  <c r="K17" i="33"/>
  <c r="I18" i="33"/>
  <c r="G19" i="33"/>
  <c r="K19" i="33"/>
  <c r="I20" i="33"/>
  <c r="G21" i="33"/>
  <c r="K21" i="33"/>
  <c r="I22" i="33"/>
  <c r="G23" i="33"/>
  <c r="K23" i="33"/>
  <c r="H15" i="33"/>
  <c r="F16" i="33"/>
  <c r="H17" i="33"/>
  <c r="F18" i="33"/>
  <c r="H19" i="33"/>
  <c r="F20" i="33"/>
  <c r="H21" i="33"/>
  <c r="F22" i="33"/>
  <c r="H23" i="33"/>
  <c r="G28" i="31"/>
  <c r="H26" i="31"/>
  <c r="H28" i="31"/>
  <c r="L17" i="31"/>
  <c r="H21" i="31"/>
  <c r="G25" i="31"/>
  <c r="F32" i="31"/>
  <c r="K33" i="31"/>
  <c r="P16" i="31"/>
  <c r="J16" i="31" s="1"/>
  <c r="R38" i="30" s="1"/>
  <c r="K21" i="31"/>
  <c r="H25" i="31"/>
  <c r="G32" i="31"/>
  <c r="H14" i="31"/>
  <c r="L39" i="30" s="1"/>
  <c r="K32" i="31"/>
  <c r="H20" i="31"/>
  <c r="G24" i="31"/>
  <c r="F28" i="31"/>
  <c r="K28" i="31"/>
  <c r="K29" i="31"/>
  <c r="J32" i="31"/>
  <c r="H33" i="31"/>
  <c r="J20" i="31"/>
  <c r="F20" i="31"/>
  <c r="K20" i="31"/>
  <c r="J24" i="31"/>
  <c r="G29" i="31"/>
  <c r="H30" i="31"/>
  <c r="J14" i="31"/>
  <c r="R39" i="30" s="1"/>
  <c r="H18" i="31"/>
  <c r="G20" i="31"/>
  <c r="F24" i="31"/>
  <c r="K24" i="31"/>
  <c r="K25" i="31"/>
  <c r="J28" i="31"/>
  <c r="H29" i="31"/>
  <c r="H32" i="31"/>
  <c r="G33" i="31"/>
  <c r="G14" i="31"/>
  <c r="I39" i="30" s="1"/>
  <c r="K14" i="31"/>
  <c r="U39" i="30" s="1"/>
  <c r="I18" i="31"/>
  <c r="F19" i="31"/>
  <c r="J19" i="31"/>
  <c r="I22" i="31"/>
  <c r="F23" i="31"/>
  <c r="J23" i="31"/>
  <c r="I26" i="31"/>
  <c r="F27" i="31"/>
  <c r="J27" i="31"/>
  <c r="I30" i="31"/>
  <c r="F31" i="31"/>
  <c r="J31" i="31"/>
  <c r="M17" i="31"/>
  <c r="Q17" i="31"/>
  <c r="K17" i="31" s="1"/>
  <c r="F18" i="31"/>
  <c r="J18" i="31"/>
  <c r="G19" i="31"/>
  <c r="K19" i="31"/>
  <c r="I21" i="31"/>
  <c r="F22" i="31"/>
  <c r="J22" i="31"/>
  <c r="G23" i="31"/>
  <c r="K23" i="31"/>
  <c r="I25" i="31"/>
  <c r="F26" i="31"/>
  <c r="J26" i="31"/>
  <c r="G27" i="31"/>
  <c r="K27" i="31"/>
  <c r="I29" i="31"/>
  <c r="F30" i="31"/>
  <c r="J30" i="31"/>
  <c r="G31" i="31"/>
  <c r="K31" i="31"/>
  <c r="I33" i="31"/>
  <c r="M16" i="31"/>
  <c r="G16" i="31" s="1"/>
  <c r="I38" i="30" s="1"/>
  <c r="F17" i="31"/>
  <c r="J17" i="31"/>
  <c r="N17" i="31"/>
  <c r="H17" i="31" s="1"/>
  <c r="G18" i="31"/>
  <c r="H19" i="31"/>
  <c r="F21" i="31"/>
  <c r="G22" i="31"/>
  <c r="H23" i="31"/>
  <c r="F25" i="31"/>
  <c r="G26" i="31"/>
  <c r="H27" i="31"/>
  <c r="F29" i="31"/>
  <c r="G30" i="31"/>
  <c r="H31" i="31"/>
  <c r="F33" i="31"/>
  <c r="G17" i="31"/>
  <c r="O17" i="31"/>
  <c r="I17" i="31" s="1"/>
  <c r="R17" i="14"/>
  <c r="N17" i="14"/>
  <c r="P10" i="27"/>
  <c r="O10" i="27"/>
  <c r="N10" i="27"/>
  <c r="M10" i="27"/>
  <c r="L10" i="27"/>
  <c r="K10" i="27"/>
  <c r="K14" i="4"/>
  <c r="K13" i="4"/>
  <c r="J14" i="4"/>
  <c r="J13" i="4"/>
  <c r="H10" i="27"/>
  <c r="H11" i="27" s="1"/>
  <c r="H12" i="27" s="1"/>
  <c r="G10" i="27"/>
  <c r="G11" i="27" s="1"/>
  <c r="G12" i="27" s="1"/>
  <c r="F10" i="27"/>
  <c r="F11" i="27" s="1"/>
  <c r="F12" i="27" s="1"/>
  <c r="E10" i="27"/>
  <c r="E11" i="27" s="1"/>
  <c r="E12" i="27" s="1"/>
  <c r="D10" i="27"/>
  <c r="D11" i="27" s="1"/>
  <c r="C10" i="27"/>
  <c r="C11" i="27" s="1"/>
  <c r="L15" i="14"/>
  <c r="K15" i="14"/>
  <c r="J15" i="14"/>
  <c r="I15" i="14"/>
  <c r="H15" i="14"/>
  <c r="G15" i="14"/>
  <c r="D19" i="3"/>
  <c r="D14" i="3"/>
  <c r="D5" i="3"/>
  <c r="D12" i="27" l="1"/>
  <c r="H43" i="30"/>
  <c r="H42" i="30"/>
  <c r="C12" i="27"/>
  <c r="E43" i="30"/>
  <c r="E42" i="30"/>
  <c r="G27" i="40"/>
  <c r="H6" i="35"/>
  <c r="H27" i="40"/>
  <c r="I6" i="35"/>
  <c r="F27" i="40"/>
  <c r="G6" i="35"/>
  <c r="O16" i="31"/>
  <c r="I16" i="31" s="1"/>
  <c r="O38" i="30" s="1"/>
  <c r="G23" i="35" s="1"/>
  <c r="E26" i="10"/>
  <c r="E25" i="10" s="1"/>
  <c r="E25" i="34"/>
  <c r="E26" i="35"/>
  <c r="E25" i="35" s="1"/>
  <c r="H22" i="34"/>
  <c r="H23" i="35"/>
  <c r="G26" i="10"/>
  <c r="G25" i="10" s="1"/>
  <c r="G25" i="34"/>
  <c r="G26" i="35"/>
  <c r="G25" i="35" s="1"/>
  <c r="E7" i="10"/>
  <c r="E6" i="10" s="1"/>
  <c r="E6" i="34"/>
  <c r="E7" i="35"/>
  <c r="I22" i="34"/>
  <c r="I23" i="35"/>
  <c r="F26" i="10"/>
  <c r="F25" i="10" s="1"/>
  <c r="F25" i="34"/>
  <c r="F26" i="35"/>
  <c r="F25" i="35" s="1"/>
  <c r="E22" i="34"/>
  <c r="E23" i="35"/>
  <c r="H26" i="10"/>
  <c r="H25" i="10" s="1"/>
  <c r="H25" i="34"/>
  <c r="H26" i="35"/>
  <c r="H25" i="35" s="1"/>
  <c r="I26" i="10"/>
  <c r="I25" i="10" s="1"/>
  <c r="I25" i="34"/>
  <c r="I26" i="35"/>
  <c r="I25" i="35" s="1"/>
  <c r="F7" i="10"/>
  <c r="F6" i="10" s="1"/>
  <c r="F6" i="34"/>
  <c r="F7" i="35"/>
  <c r="D7" i="10"/>
  <c r="D6" i="34"/>
  <c r="D7" i="35"/>
  <c r="Q25" i="14"/>
  <c r="Q29" i="14"/>
  <c r="K29" i="14" s="1"/>
  <c r="Q31" i="14"/>
  <c r="Q33" i="14"/>
  <c r="Q35" i="14"/>
  <c r="Q37" i="14"/>
  <c r="K37" i="14" s="1"/>
  <c r="Q41" i="14"/>
  <c r="K41" i="14" s="1"/>
  <c r="P26" i="30" s="1"/>
  <c r="R26" i="30" s="1"/>
  <c r="Q43" i="14"/>
  <c r="K43" i="14" s="1"/>
  <c r="Q61" i="14"/>
  <c r="K61" i="14" s="1"/>
  <c r="Q30" i="14"/>
  <c r="K30" i="14" s="1"/>
  <c r="Q32" i="14"/>
  <c r="K32" i="14" s="1"/>
  <c r="Q34" i="14"/>
  <c r="K34" i="14" s="1"/>
  <c r="Q38" i="14"/>
  <c r="Q44" i="14"/>
  <c r="K44" i="14" s="1"/>
  <c r="Q46" i="14"/>
  <c r="K46" i="14" s="1"/>
  <c r="Q48" i="14"/>
  <c r="K48" i="14" s="1"/>
  <c r="Q24" i="14"/>
  <c r="K24" i="14" s="1"/>
  <c r="Q26" i="14"/>
  <c r="K26" i="14" s="1"/>
  <c r="Q28" i="14"/>
  <c r="Q62" i="14"/>
  <c r="K62" i="14" s="1"/>
  <c r="P9" i="30" s="1"/>
  <c r="Q20" i="14"/>
  <c r="K20" i="14" s="1"/>
  <c r="P35" i="30" s="1"/>
  <c r="Q22" i="14"/>
  <c r="K22" i="14" s="1"/>
  <c r="O17" i="14"/>
  <c r="O20" i="14"/>
  <c r="I20" i="14" s="1"/>
  <c r="J35" i="30" s="1"/>
  <c r="O29" i="14"/>
  <c r="I29" i="14" s="1"/>
  <c r="O31" i="14"/>
  <c r="O33" i="14"/>
  <c r="I33" i="14" s="1"/>
  <c r="O35" i="14"/>
  <c r="I35" i="14" s="1"/>
  <c r="O37" i="14"/>
  <c r="I37" i="14" s="1"/>
  <c r="O41" i="14"/>
  <c r="O43" i="14"/>
  <c r="O24" i="14"/>
  <c r="I24" i="14" s="1"/>
  <c r="O26" i="14"/>
  <c r="O28" i="14"/>
  <c r="I28" i="14" s="1"/>
  <c r="O30" i="14"/>
  <c r="O32" i="14"/>
  <c r="I32" i="14" s="1"/>
  <c r="O34" i="14"/>
  <c r="I34" i="14" s="1"/>
  <c r="O38" i="14"/>
  <c r="I38" i="14" s="1"/>
  <c r="O44" i="14"/>
  <c r="O46" i="14"/>
  <c r="I46" i="14" s="1"/>
  <c r="O48" i="14"/>
  <c r="O62" i="14"/>
  <c r="O22" i="14"/>
  <c r="I22" i="14" s="1"/>
  <c r="O25" i="14"/>
  <c r="I25" i="14" s="1"/>
  <c r="O61" i="14"/>
  <c r="I61" i="14" s="1"/>
  <c r="M17" i="14"/>
  <c r="M26" i="14"/>
  <c r="G26" i="14" s="1"/>
  <c r="M25" i="14"/>
  <c r="M29" i="14"/>
  <c r="M31" i="14"/>
  <c r="G31" i="14" s="1"/>
  <c r="M33" i="14"/>
  <c r="M35" i="14"/>
  <c r="G35" i="14" s="1"/>
  <c r="M37" i="14"/>
  <c r="M41" i="14"/>
  <c r="G41" i="14" s="1"/>
  <c r="D26" i="30" s="1"/>
  <c r="F26" i="30" s="1"/>
  <c r="M43" i="14"/>
  <c r="M61" i="14"/>
  <c r="G61" i="14" s="1"/>
  <c r="M24" i="14"/>
  <c r="M28" i="14"/>
  <c r="G28" i="14" s="1"/>
  <c r="M30" i="14"/>
  <c r="G30" i="14" s="1"/>
  <c r="M32" i="14"/>
  <c r="G32" i="14" s="1"/>
  <c r="M34" i="14"/>
  <c r="G34" i="14" s="1"/>
  <c r="M38" i="14"/>
  <c r="G38" i="14" s="1"/>
  <c r="M44" i="14"/>
  <c r="G44" i="14" s="1"/>
  <c r="M46" i="14"/>
  <c r="G46" i="14" s="1"/>
  <c r="M48" i="14"/>
  <c r="M22" i="14"/>
  <c r="G22" i="14" s="1"/>
  <c r="M62" i="14"/>
  <c r="G62" i="14" s="1"/>
  <c r="D9" i="30" s="1"/>
  <c r="M20" i="14"/>
  <c r="R24" i="14"/>
  <c r="R26" i="14"/>
  <c r="L26" i="14" s="1"/>
  <c r="R28" i="14"/>
  <c r="L28" i="14" s="1"/>
  <c r="R30" i="14"/>
  <c r="L30" i="14" s="1"/>
  <c r="R32" i="14"/>
  <c r="L32" i="14" s="1"/>
  <c r="R34" i="14"/>
  <c r="L34" i="14" s="1"/>
  <c r="R38" i="14"/>
  <c r="L38" i="14" s="1"/>
  <c r="R44" i="14"/>
  <c r="L44" i="14" s="1"/>
  <c r="R46" i="14"/>
  <c r="L46" i="14" s="1"/>
  <c r="R48" i="14"/>
  <c r="L48" i="14" s="1"/>
  <c r="R62" i="14"/>
  <c r="R20" i="14"/>
  <c r="L20" i="14" s="1"/>
  <c r="S35" i="30" s="1"/>
  <c r="R22" i="14"/>
  <c r="L22" i="14" s="1"/>
  <c r="R25" i="14"/>
  <c r="L25" i="14" s="1"/>
  <c r="R29" i="14"/>
  <c r="L29" i="14" s="1"/>
  <c r="R31" i="14"/>
  <c r="L31" i="14" s="1"/>
  <c r="R33" i="14"/>
  <c r="R35" i="14"/>
  <c r="L35" i="14" s="1"/>
  <c r="R37" i="14"/>
  <c r="L37" i="14" s="1"/>
  <c r="R41" i="14"/>
  <c r="L41" i="14" s="1"/>
  <c r="S26" i="30" s="1"/>
  <c r="U26" i="30" s="1"/>
  <c r="R43" i="14"/>
  <c r="R61" i="14"/>
  <c r="L61" i="14" s="1"/>
  <c r="N24" i="14"/>
  <c r="H24" i="14" s="1"/>
  <c r="N26" i="14"/>
  <c r="H26" i="14" s="1"/>
  <c r="N28" i="14"/>
  <c r="N30" i="14"/>
  <c r="H30" i="14" s="1"/>
  <c r="N32" i="14"/>
  <c r="H32" i="14" s="1"/>
  <c r="N34" i="14"/>
  <c r="N38" i="14"/>
  <c r="H38" i="14" s="1"/>
  <c r="N44" i="14"/>
  <c r="H44" i="14" s="1"/>
  <c r="N46" i="14"/>
  <c r="N48" i="14"/>
  <c r="H48" i="14" s="1"/>
  <c r="N62" i="14"/>
  <c r="H62" i="14" s="1"/>
  <c r="G9" i="30" s="1"/>
  <c r="N20" i="14"/>
  <c r="H20" i="14" s="1"/>
  <c r="G35" i="30" s="1"/>
  <c r="N22" i="14"/>
  <c r="H22" i="14" s="1"/>
  <c r="N25" i="14"/>
  <c r="H25" i="14" s="1"/>
  <c r="N29" i="14"/>
  <c r="N31" i="14"/>
  <c r="H31" i="14" s="1"/>
  <c r="N33" i="14"/>
  <c r="N35" i="14"/>
  <c r="H35" i="14" s="1"/>
  <c r="N37" i="14"/>
  <c r="N41" i="14"/>
  <c r="H41" i="14" s="1"/>
  <c r="G26" i="30" s="1"/>
  <c r="I26" i="30" s="1"/>
  <c r="N43" i="14"/>
  <c r="N61" i="14"/>
  <c r="H23" i="10"/>
  <c r="I23" i="10"/>
  <c r="E23" i="10"/>
  <c r="Q17" i="14"/>
  <c r="K11" i="27"/>
  <c r="F5" i="31" s="1"/>
  <c r="L16" i="31" s="1"/>
  <c r="F16" i="31" s="1"/>
  <c r="F38" i="30" s="1"/>
  <c r="O11" i="27"/>
  <c r="K5" i="14" s="1"/>
  <c r="M11" i="27"/>
  <c r="I5" i="14" s="1"/>
  <c r="N11" i="27"/>
  <c r="I5" i="33" s="1"/>
  <c r="O14" i="33" s="1"/>
  <c r="I14" i="33" s="1"/>
  <c r="O45" i="30" s="1"/>
  <c r="L11" i="27"/>
  <c r="G5" i="33" s="1"/>
  <c r="M14" i="33" s="1"/>
  <c r="G14" i="33" s="1"/>
  <c r="I45" i="30" s="1"/>
  <c r="P11" i="27"/>
  <c r="L5" i="14" s="1"/>
  <c r="J5" i="14"/>
  <c r="R19" i="14"/>
  <c r="O19" i="14"/>
  <c r="P19" i="14"/>
  <c r="M19" i="14"/>
  <c r="N19" i="14"/>
  <c r="H19" i="14" s="1"/>
  <c r="G36" i="30" s="1"/>
  <c r="I36" i="30" s="1"/>
  <c r="J207" i="14"/>
  <c r="G207" i="14"/>
  <c r="K207" i="14"/>
  <c r="H207" i="14"/>
  <c r="L207" i="14"/>
  <c r="I207" i="14"/>
  <c r="H206" i="14"/>
  <c r="L206" i="14"/>
  <c r="I206" i="14"/>
  <c r="J206" i="14"/>
  <c r="G206" i="14"/>
  <c r="K206" i="14"/>
  <c r="H198" i="14"/>
  <c r="L198" i="14"/>
  <c r="I198" i="14"/>
  <c r="J198" i="14"/>
  <c r="G198" i="14"/>
  <c r="K198" i="14"/>
  <c r="H194" i="14"/>
  <c r="L194" i="14"/>
  <c r="I194" i="14"/>
  <c r="J194" i="14"/>
  <c r="G194" i="14"/>
  <c r="K194" i="14"/>
  <c r="I190" i="14"/>
  <c r="G190" i="14"/>
  <c r="L190" i="14"/>
  <c r="H190" i="14"/>
  <c r="J190" i="14"/>
  <c r="K190" i="14"/>
  <c r="I186" i="14"/>
  <c r="J186" i="14"/>
  <c r="K186" i="14"/>
  <c r="G186" i="14"/>
  <c r="L186" i="14"/>
  <c r="H186" i="14"/>
  <c r="I182" i="14"/>
  <c r="G182" i="14"/>
  <c r="L182" i="14"/>
  <c r="H182" i="14"/>
  <c r="J182" i="14"/>
  <c r="K182" i="14"/>
  <c r="I178" i="14"/>
  <c r="J178" i="14"/>
  <c r="K178" i="14"/>
  <c r="G178" i="14"/>
  <c r="L178" i="14"/>
  <c r="H178" i="14"/>
  <c r="I174" i="14"/>
  <c r="G174" i="14"/>
  <c r="L174" i="14"/>
  <c r="H174" i="14"/>
  <c r="J174" i="14"/>
  <c r="K174" i="14"/>
  <c r="I170" i="14"/>
  <c r="J170" i="14"/>
  <c r="K170" i="14"/>
  <c r="G170" i="14"/>
  <c r="L170" i="14"/>
  <c r="H170" i="14"/>
  <c r="I166" i="14"/>
  <c r="G166" i="14"/>
  <c r="L166" i="14"/>
  <c r="H166" i="14"/>
  <c r="J166" i="14"/>
  <c r="K166" i="14"/>
  <c r="I162" i="14"/>
  <c r="J162" i="14"/>
  <c r="H162" i="14"/>
  <c r="K162" i="14"/>
  <c r="L162" i="14"/>
  <c r="G162" i="14"/>
  <c r="I158" i="14"/>
  <c r="J158" i="14"/>
  <c r="H158" i="14"/>
  <c r="K158" i="14"/>
  <c r="L158" i="14"/>
  <c r="G158" i="14"/>
  <c r="I154" i="14"/>
  <c r="J154" i="14"/>
  <c r="H154" i="14"/>
  <c r="L154" i="14"/>
  <c r="K154" i="14"/>
  <c r="G154" i="14"/>
  <c r="I150" i="14"/>
  <c r="J150" i="14"/>
  <c r="H150" i="14"/>
  <c r="L150" i="14"/>
  <c r="G150" i="14"/>
  <c r="K150" i="14"/>
  <c r="I146" i="14"/>
  <c r="J146" i="14"/>
  <c r="G146" i="14"/>
  <c r="H146" i="14"/>
  <c r="L146" i="14"/>
  <c r="K146" i="14"/>
  <c r="I142" i="14"/>
  <c r="J142" i="14"/>
  <c r="G142" i="14"/>
  <c r="K142" i="14"/>
  <c r="H142" i="14"/>
  <c r="L142" i="14"/>
  <c r="I138" i="14"/>
  <c r="J138" i="14"/>
  <c r="G138" i="14"/>
  <c r="K138" i="14"/>
  <c r="H138" i="14"/>
  <c r="L138" i="14"/>
  <c r="I134" i="14"/>
  <c r="J134" i="14"/>
  <c r="G134" i="14"/>
  <c r="K134" i="14"/>
  <c r="H134" i="14"/>
  <c r="L134" i="14"/>
  <c r="I130" i="14"/>
  <c r="J130" i="14"/>
  <c r="G130" i="14"/>
  <c r="K130" i="14"/>
  <c r="H130" i="14"/>
  <c r="L130" i="14"/>
  <c r="I126" i="14"/>
  <c r="J126" i="14"/>
  <c r="G126" i="14"/>
  <c r="K126" i="14"/>
  <c r="H126" i="14"/>
  <c r="L126" i="14"/>
  <c r="I122" i="14"/>
  <c r="J122" i="14"/>
  <c r="G122" i="14"/>
  <c r="K122" i="14"/>
  <c r="H122" i="14"/>
  <c r="L122" i="14"/>
  <c r="I118" i="14"/>
  <c r="J118" i="14"/>
  <c r="G118" i="14"/>
  <c r="K118" i="14"/>
  <c r="H118" i="14"/>
  <c r="L118" i="14"/>
  <c r="J114" i="14"/>
  <c r="I114" i="14"/>
  <c r="K114" i="14"/>
  <c r="G114" i="14"/>
  <c r="L114" i="14"/>
  <c r="H114" i="14"/>
  <c r="J110" i="14"/>
  <c r="G110" i="14"/>
  <c r="L110" i="14"/>
  <c r="H110" i="14"/>
  <c r="I110" i="14"/>
  <c r="K110" i="14"/>
  <c r="J106" i="14"/>
  <c r="I106" i="14"/>
  <c r="K106" i="14"/>
  <c r="G106" i="14"/>
  <c r="L106" i="14"/>
  <c r="H106" i="14"/>
  <c r="J102" i="14"/>
  <c r="G102" i="14"/>
  <c r="L102" i="14"/>
  <c r="H102" i="14"/>
  <c r="I102" i="14"/>
  <c r="K102" i="14"/>
  <c r="J98" i="14"/>
  <c r="G98" i="14"/>
  <c r="K98" i="14"/>
  <c r="H98" i="14"/>
  <c r="I98" i="14"/>
  <c r="L98" i="14"/>
  <c r="J94" i="14"/>
  <c r="G94" i="14"/>
  <c r="K94" i="14"/>
  <c r="H94" i="14"/>
  <c r="I94" i="14"/>
  <c r="L94" i="14"/>
  <c r="J90" i="14"/>
  <c r="G90" i="14"/>
  <c r="K90" i="14"/>
  <c r="I90" i="14"/>
  <c r="H90" i="14"/>
  <c r="L90" i="14"/>
  <c r="J86" i="14"/>
  <c r="G86" i="14"/>
  <c r="K86" i="14"/>
  <c r="H86" i="14"/>
  <c r="L86" i="14"/>
  <c r="I86" i="14"/>
  <c r="J82" i="14"/>
  <c r="G82" i="14"/>
  <c r="K82" i="14"/>
  <c r="H82" i="14"/>
  <c r="L82" i="14"/>
  <c r="I82" i="14"/>
  <c r="J78" i="14"/>
  <c r="G78" i="14"/>
  <c r="L78" i="14"/>
  <c r="H78" i="14"/>
  <c r="I78" i="14"/>
  <c r="K78" i="14"/>
  <c r="J74" i="14"/>
  <c r="I74" i="14"/>
  <c r="K74" i="14"/>
  <c r="G74" i="14"/>
  <c r="L74" i="14"/>
  <c r="H74" i="14"/>
  <c r="J70" i="14"/>
  <c r="G70" i="14"/>
  <c r="K70" i="14"/>
  <c r="H70" i="14"/>
  <c r="I70" i="14"/>
  <c r="L70" i="14"/>
  <c r="J66" i="14"/>
  <c r="G66" i="14"/>
  <c r="K66" i="14"/>
  <c r="H66" i="14"/>
  <c r="I66" i="14"/>
  <c r="L66" i="14"/>
  <c r="J62" i="14"/>
  <c r="M9" i="30" s="1"/>
  <c r="L62" i="14"/>
  <c r="S9" i="30" s="1"/>
  <c r="I62" i="14"/>
  <c r="J9" i="30" s="1"/>
  <c r="J46" i="14"/>
  <c r="H46" i="14"/>
  <c r="J38" i="14"/>
  <c r="K38" i="14"/>
  <c r="J34" i="14"/>
  <c r="H34" i="14"/>
  <c r="J30" i="14"/>
  <c r="I30" i="14"/>
  <c r="J26" i="14"/>
  <c r="I26" i="14"/>
  <c r="J22" i="14"/>
  <c r="J199" i="14"/>
  <c r="G199" i="14"/>
  <c r="K199" i="14"/>
  <c r="H199" i="14"/>
  <c r="L199" i="14"/>
  <c r="I199" i="14"/>
  <c r="J209" i="14"/>
  <c r="G209" i="14"/>
  <c r="K209" i="14"/>
  <c r="H209" i="14"/>
  <c r="L209" i="14"/>
  <c r="I209" i="14"/>
  <c r="J205" i="14"/>
  <c r="G205" i="14"/>
  <c r="K205" i="14"/>
  <c r="H205" i="14"/>
  <c r="L205" i="14"/>
  <c r="I205" i="14"/>
  <c r="J197" i="14"/>
  <c r="G197" i="14"/>
  <c r="K197" i="14"/>
  <c r="H197" i="14"/>
  <c r="L197" i="14"/>
  <c r="I197" i="14"/>
  <c r="G189" i="14"/>
  <c r="K189" i="14"/>
  <c r="H189" i="14"/>
  <c r="I189" i="14"/>
  <c r="J189" i="14"/>
  <c r="L189" i="14"/>
  <c r="G185" i="14"/>
  <c r="K185" i="14"/>
  <c r="J185" i="14"/>
  <c r="L185" i="14"/>
  <c r="H185" i="14"/>
  <c r="I185" i="14"/>
  <c r="G181" i="14"/>
  <c r="K181" i="14"/>
  <c r="H181" i="14"/>
  <c r="I181" i="14"/>
  <c r="J181" i="14"/>
  <c r="L181" i="14"/>
  <c r="G177" i="14"/>
  <c r="K177" i="14"/>
  <c r="J177" i="14"/>
  <c r="L177" i="14"/>
  <c r="H177" i="14"/>
  <c r="I177" i="14"/>
  <c r="G173" i="14"/>
  <c r="K173" i="14"/>
  <c r="H173" i="14"/>
  <c r="I173" i="14"/>
  <c r="J173" i="14"/>
  <c r="L173" i="14"/>
  <c r="G169" i="14"/>
  <c r="K169" i="14"/>
  <c r="J169" i="14"/>
  <c r="L169" i="14"/>
  <c r="H169" i="14"/>
  <c r="I169" i="14"/>
  <c r="G165" i="14"/>
  <c r="K165" i="14"/>
  <c r="H165" i="14"/>
  <c r="I165" i="14"/>
  <c r="J165" i="14"/>
  <c r="L165" i="14"/>
  <c r="G161" i="14"/>
  <c r="K161" i="14"/>
  <c r="H161" i="14"/>
  <c r="L161" i="14"/>
  <c r="I161" i="14"/>
  <c r="J161" i="14"/>
  <c r="G157" i="14"/>
  <c r="K157" i="14"/>
  <c r="H157" i="14"/>
  <c r="L157" i="14"/>
  <c r="I157" i="14"/>
  <c r="J157" i="14"/>
  <c r="G153" i="14"/>
  <c r="K153" i="14"/>
  <c r="H153" i="14"/>
  <c r="L153" i="14"/>
  <c r="J153" i="14"/>
  <c r="I153" i="14"/>
  <c r="G149" i="14"/>
  <c r="K149" i="14"/>
  <c r="H149" i="14"/>
  <c r="L149" i="14"/>
  <c r="J149" i="14"/>
  <c r="I149" i="14"/>
  <c r="G145" i="14"/>
  <c r="K145" i="14"/>
  <c r="H145" i="14"/>
  <c r="L145" i="14"/>
  <c r="I145" i="14"/>
  <c r="J145" i="14"/>
  <c r="G141" i="14"/>
  <c r="K141" i="14"/>
  <c r="H141" i="14"/>
  <c r="L141" i="14"/>
  <c r="I141" i="14"/>
  <c r="J141" i="14"/>
  <c r="G137" i="14"/>
  <c r="K137" i="14"/>
  <c r="H137" i="14"/>
  <c r="L137" i="14"/>
  <c r="I137" i="14"/>
  <c r="J137" i="14"/>
  <c r="G133" i="14"/>
  <c r="K133" i="14"/>
  <c r="H133" i="14"/>
  <c r="L133" i="14"/>
  <c r="I133" i="14"/>
  <c r="J133" i="14"/>
  <c r="G129" i="14"/>
  <c r="K129" i="14"/>
  <c r="H129" i="14"/>
  <c r="L129" i="14"/>
  <c r="I129" i="14"/>
  <c r="J129" i="14"/>
  <c r="G125" i="14"/>
  <c r="K125" i="14"/>
  <c r="H125" i="14"/>
  <c r="L125" i="14"/>
  <c r="I125" i="14"/>
  <c r="J125" i="14"/>
  <c r="G121" i="14"/>
  <c r="K121" i="14"/>
  <c r="H121" i="14"/>
  <c r="L121" i="14"/>
  <c r="I121" i="14"/>
  <c r="J121" i="14"/>
  <c r="G117" i="14"/>
  <c r="K117" i="14"/>
  <c r="H117" i="14"/>
  <c r="L117" i="14"/>
  <c r="I117" i="14"/>
  <c r="J117" i="14"/>
  <c r="H113" i="14"/>
  <c r="L113" i="14"/>
  <c r="J113" i="14"/>
  <c r="K113" i="14"/>
  <c r="G113" i="14"/>
  <c r="I113" i="14"/>
  <c r="H109" i="14"/>
  <c r="L109" i="14"/>
  <c r="G109" i="14"/>
  <c r="I109" i="14"/>
  <c r="J109" i="14"/>
  <c r="K109" i="14"/>
  <c r="H105" i="14"/>
  <c r="L105" i="14"/>
  <c r="J105" i="14"/>
  <c r="K105" i="14"/>
  <c r="G105" i="14"/>
  <c r="I105" i="14"/>
  <c r="H101" i="14"/>
  <c r="L101" i="14"/>
  <c r="G101" i="14"/>
  <c r="I101" i="14"/>
  <c r="J101" i="14"/>
  <c r="K101" i="14"/>
  <c r="H97" i="14"/>
  <c r="L97" i="14"/>
  <c r="I97" i="14"/>
  <c r="G97" i="14"/>
  <c r="J97" i="14"/>
  <c r="K97" i="14"/>
  <c r="H93" i="14"/>
  <c r="L93" i="14"/>
  <c r="I93" i="14"/>
  <c r="G93" i="14"/>
  <c r="J93" i="14"/>
  <c r="K93" i="14"/>
  <c r="H89" i="14"/>
  <c r="L89" i="14"/>
  <c r="I89" i="14"/>
  <c r="G89" i="14"/>
  <c r="K89" i="14"/>
  <c r="J89" i="14"/>
  <c r="H85" i="14"/>
  <c r="L85" i="14"/>
  <c r="I85" i="14"/>
  <c r="J85" i="14"/>
  <c r="G85" i="14"/>
  <c r="K85" i="14"/>
  <c r="H81" i="14"/>
  <c r="L81" i="14"/>
  <c r="I81" i="14"/>
  <c r="J81" i="14"/>
  <c r="G81" i="14"/>
  <c r="K81" i="14"/>
  <c r="H77" i="14"/>
  <c r="L77" i="14"/>
  <c r="G77" i="14"/>
  <c r="I77" i="14"/>
  <c r="J77" i="14"/>
  <c r="K77" i="14"/>
  <c r="H73" i="14"/>
  <c r="L73" i="14"/>
  <c r="J73" i="14"/>
  <c r="K73" i="14"/>
  <c r="G73" i="14"/>
  <c r="I73" i="14"/>
  <c r="H69" i="14"/>
  <c r="L69" i="14"/>
  <c r="I69" i="14"/>
  <c r="K69" i="14"/>
  <c r="G69" i="14"/>
  <c r="J69" i="14"/>
  <c r="H65" i="14"/>
  <c r="L65" i="14"/>
  <c r="I65" i="14"/>
  <c r="K65" i="14"/>
  <c r="G65" i="14"/>
  <c r="J65" i="14"/>
  <c r="H61" i="14"/>
  <c r="J61" i="14"/>
  <c r="I41" i="14"/>
  <c r="J26" i="30" s="1"/>
  <c r="L26" i="30" s="1"/>
  <c r="J41" i="14"/>
  <c r="M26" i="30" s="1"/>
  <c r="O26" i="30" s="1"/>
  <c r="H37" i="14"/>
  <c r="J37" i="14"/>
  <c r="G37" i="14"/>
  <c r="H33" i="14"/>
  <c r="L33" i="14"/>
  <c r="J33" i="14"/>
  <c r="G33" i="14"/>
  <c r="K33" i="14"/>
  <c r="H29" i="14"/>
  <c r="J29" i="14"/>
  <c r="G29" i="14"/>
  <c r="J25" i="14"/>
  <c r="G25" i="14"/>
  <c r="K25" i="14"/>
  <c r="J203" i="14"/>
  <c r="G203" i="14"/>
  <c r="K203" i="14"/>
  <c r="H203" i="14"/>
  <c r="L203" i="14"/>
  <c r="I203" i="14"/>
  <c r="H202" i="14"/>
  <c r="L202" i="14"/>
  <c r="I202" i="14"/>
  <c r="J202" i="14"/>
  <c r="G202" i="14"/>
  <c r="K202" i="14"/>
  <c r="J201" i="14"/>
  <c r="G201" i="14"/>
  <c r="K201" i="14"/>
  <c r="H201" i="14"/>
  <c r="L201" i="14"/>
  <c r="I201" i="14"/>
  <c r="G193" i="14"/>
  <c r="J193" i="14"/>
  <c r="K193" i="14"/>
  <c r="H193" i="14"/>
  <c r="L193" i="14"/>
  <c r="I193" i="14"/>
  <c r="H208" i="14"/>
  <c r="L208" i="14"/>
  <c r="I208" i="14"/>
  <c r="J208" i="14"/>
  <c r="G208" i="14"/>
  <c r="K208" i="14"/>
  <c r="H204" i="14"/>
  <c r="L204" i="14"/>
  <c r="I204" i="14"/>
  <c r="J204" i="14"/>
  <c r="G204" i="14"/>
  <c r="K204" i="14"/>
  <c r="H200" i="14"/>
  <c r="L200" i="14"/>
  <c r="I200" i="14"/>
  <c r="J200" i="14"/>
  <c r="G200" i="14"/>
  <c r="K200" i="14"/>
  <c r="H196" i="14"/>
  <c r="L196" i="14"/>
  <c r="I196" i="14"/>
  <c r="J196" i="14"/>
  <c r="G196" i="14"/>
  <c r="K196" i="14"/>
  <c r="I192" i="14"/>
  <c r="K192" i="14"/>
  <c r="G192" i="14"/>
  <c r="L192" i="14"/>
  <c r="H192" i="14"/>
  <c r="J192" i="14"/>
  <c r="I188" i="14"/>
  <c r="H188" i="14"/>
  <c r="J188" i="14"/>
  <c r="K188" i="14"/>
  <c r="G188" i="14"/>
  <c r="L188" i="14"/>
  <c r="I184" i="14"/>
  <c r="K184" i="14"/>
  <c r="G184" i="14"/>
  <c r="L184" i="14"/>
  <c r="H184" i="14"/>
  <c r="J184" i="14"/>
  <c r="I180" i="14"/>
  <c r="H180" i="14"/>
  <c r="J180" i="14"/>
  <c r="K180" i="14"/>
  <c r="G180" i="14"/>
  <c r="L180" i="14"/>
  <c r="I176" i="14"/>
  <c r="K176" i="14"/>
  <c r="G176" i="14"/>
  <c r="L176" i="14"/>
  <c r="H176" i="14"/>
  <c r="J176" i="14"/>
  <c r="I172" i="14"/>
  <c r="H172" i="14"/>
  <c r="J172" i="14"/>
  <c r="K172" i="14"/>
  <c r="G172" i="14"/>
  <c r="L172" i="14"/>
  <c r="I168" i="14"/>
  <c r="K168" i="14"/>
  <c r="G168" i="14"/>
  <c r="L168" i="14"/>
  <c r="H168" i="14"/>
  <c r="J168" i="14"/>
  <c r="I164" i="14"/>
  <c r="J164" i="14"/>
  <c r="L164" i="14"/>
  <c r="G164" i="14"/>
  <c r="H164" i="14"/>
  <c r="K164" i="14"/>
  <c r="I160" i="14"/>
  <c r="J160" i="14"/>
  <c r="L160" i="14"/>
  <c r="G160" i="14"/>
  <c r="H160" i="14"/>
  <c r="K160" i="14"/>
  <c r="I156" i="14"/>
  <c r="J156" i="14"/>
  <c r="H156" i="14"/>
  <c r="L156" i="14"/>
  <c r="G156" i="14"/>
  <c r="K156" i="14"/>
  <c r="I152" i="14"/>
  <c r="J152" i="14"/>
  <c r="H152" i="14"/>
  <c r="L152" i="14"/>
  <c r="G152" i="14"/>
  <c r="K152" i="14"/>
  <c r="I148" i="14"/>
  <c r="J148" i="14"/>
  <c r="H148" i="14"/>
  <c r="L148" i="14"/>
  <c r="G148" i="14"/>
  <c r="K148" i="14"/>
  <c r="I144" i="14"/>
  <c r="J144" i="14"/>
  <c r="G144" i="14"/>
  <c r="K144" i="14"/>
  <c r="H144" i="14"/>
  <c r="L144" i="14"/>
  <c r="I140" i="14"/>
  <c r="J140" i="14"/>
  <c r="G140" i="14"/>
  <c r="K140" i="14"/>
  <c r="H140" i="14"/>
  <c r="L140" i="14"/>
  <c r="I136" i="14"/>
  <c r="J136" i="14"/>
  <c r="G136" i="14"/>
  <c r="K136" i="14"/>
  <c r="H136" i="14"/>
  <c r="L136" i="14"/>
  <c r="I132" i="14"/>
  <c r="J132" i="14"/>
  <c r="G132" i="14"/>
  <c r="K132" i="14"/>
  <c r="H132" i="14"/>
  <c r="L132" i="14"/>
  <c r="I128" i="14"/>
  <c r="J128" i="14"/>
  <c r="G128" i="14"/>
  <c r="K128" i="14"/>
  <c r="H128" i="14"/>
  <c r="L128" i="14"/>
  <c r="I124" i="14"/>
  <c r="J124" i="14"/>
  <c r="G124" i="14"/>
  <c r="K124" i="14"/>
  <c r="H124" i="14"/>
  <c r="L124" i="14"/>
  <c r="I120" i="14"/>
  <c r="J120" i="14"/>
  <c r="G120" i="14"/>
  <c r="K120" i="14"/>
  <c r="H120" i="14"/>
  <c r="L120" i="14"/>
  <c r="J116" i="14"/>
  <c r="H116" i="14"/>
  <c r="I116" i="14"/>
  <c r="K116" i="14"/>
  <c r="G116" i="14"/>
  <c r="L116" i="14"/>
  <c r="J112" i="14"/>
  <c r="K112" i="14"/>
  <c r="G112" i="14"/>
  <c r="L112" i="14"/>
  <c r="H112" i="14"/>
  <c r="I112" i="14"/>
  <c r="J108" i="14"/>
  <c r="H108" i="14"/>
  <c r="I108" i="14"/>
  <c r="K108" i="14"/>
  <c r="G108" i="14"/>
  <c r="L108" i="14"/>
  <c r="J104" i="14"/>
  <c r="K104" i="14"/>
  <c r="G104" i="14"/>
  <c r="L104" i="14"/>
  <c r="H104" i="14"/>
  <c r="I104" i="14"/>
  <c r="J100" i="14"/>
  <c r="H100" i="14"/>
  <c r="I100" i="14"/>
  <c r="K100" i="14"/>
  <c r="G100" i="14"/>
  <c r="L100" i="14"/>
  <c r="J96" i="14"/>
  <c r="G96" i="14"/>
  <c r="K96" i="14"/>
  <c r="L96" i="14"/>
  <c r="H96" i="14"/>
  <c r="I96" i="14"/>
  <c r="J92" i="14"/>
  <c r="G92" i="14"/>
  <c r="K92" i="14"/>
  <c r="I92" i="14"/>
  <c r="H92" i="14"/>
  <c r="L92" i="14"/>
  <c r="J88" i="14"/>
  <c r="G88" i="14"/>
  <c r="K88" i="14"/>
  <c r="H88" i="14"/>
  <c r="L88" i="14"/>
  <c r="I88" i="14"/>
  <c r="J84" i="14"/>
  <c r="G84" i="14"/>
  <c r="K84" i="14"/>
  <c r="H84" i="14"/>
  <c r="L84" i="14"/>
  <c r="I84" i="14"/>
  <c r="J80" i="14"/>
  <c r="G80" i="14"/>
  <c r="K80" i="14"/>
  <c r="H80" i="14"/>
  <c r="L80" i="14"/>
  <c r="I80" i="14"/>
  <c r="J76" i="14"/>
  <c r="H76" i="14"/>
  <c r="I76" i="14"/>
  <c r="K76" i="14"/>
  <c r="G76" i="14"/>
  <c r="L76" i="14"/>
  <c r="J72" i="14"/>
  <c r="G72" i="14"/>
  <c r="K72" i="14"/>
  <c r="I72" i="14"/>
  <c r="L72" i="14"/>
  <c r="H72" i="14"/>
  <c r="J68" i="14"/>
  <c r="G68" i="14"/>
  <c r="K68" i="14"/>
  <c r="I68" i="14"/>
  <c r="L68" i="14"/>
  <c r="H68" i="14"/>
  <c r="J64" i="14"/>
  <c r="G64" i="14"/>
  <c r="K64" i="14"/>
  <c r="I64" i="14"/>
  <c r="L64" i="14"/>
  <c r="H64" i="14"/>
  <c r="J48" i="14"/>
  <c r="G48" i="14"/>
  <c r="I48" i="14"/>
  <c r="J44" i="14"/>
  <c r="I44" i="14"/>
  <c r="J32" i="14"/>
  <c r="J28" i="14"/>
  <c r="K28" i="14"/>
  <c r="H28" i="14"/>
  <c r="J24" i="14"/>
  <c r="G24" i="14"/>
  <c r="L24" i="14"/>
  <c r="J20" i="14"/>
  <c r="M35" i="30" s="1"/>
  <c r="G20" i="14"/>
  <c r="D35" i="30" s="1"/>
  <c r="J195" i="14"/>
  <c r="G195" i="14"/>
  <c r="K195" i="14"/>
  <c r="H195" i="14"/>
  <c r="L195" i="14"/>
  <c r="I195" i="14"/>
  <c r="G191" i="14"/>
  <c r="K191" i="14"/>
  <c r="L191" i="14"/>
  <c r="H191" i="14"/>
  <c r="I191" i="14"/>
  <c r="J191" i="14"/>
  <c r="G187" i="14"/>
  <c r="K187" i="14"/>
  <c r="I187" i="14"/>
  <c r="J187" i="14"/>
  <c r="L187" i="14"/>
  <c r="H187" i="14"/>
  <c r="G183" i="14"/>
  <c r="K183" i="14"/>
  <c r="L183" i="14"/>
  <c r="H183" i="14"/>
  <c r="I183" i="14"/>
  <c r="J183" i="14"/>
  <c r="G179" i="14"/>
  <c r="K179" i="14"/>
  <c r="I179" i="14"/>
  <c r="J179" i="14"/>
  <c r="L179" i="14"/>
  <c r="H179" i="14"/>
  <c r="G175" i="14"/>
  <c r="K175" i="14"/>
  <c r="L175" i="14"/>
  <c r="H175" i="14"/>
  <c r="I175" i="14"/>
  <c r="J175" i="14"/>
  <c r="G171" i="14"/>
  <c r="K171" i="14"/>
  <c r="I171" i="14"/>
  <c r="J171" i="14"/>
  <c r="L171" i="14"/>
  <c r="H171" i="14"/>
  <c r="G167" i="14"/>
  <c r="K167" i="14"/>
  <c r="L167" i="14"/>
  <c r="H167" i="14"/>
  <c r="I167" i="14"/>
  <c r="J167" i="14"/>
  <c r="G163" i="14"/>
  <c r="K163" i="14"/>
  <c r="H163" i="14"/>
  <c r="L163" i="14"/>
  <c r="J163" i="14"/>
  <c r="I163" i="14"/>
  <c r="G159" i="14"/>
  <c r="K159" i="14"/>
  <c r="H159" i="14"/>
  <c r="L159" i="14"/>
  <c r="J159" i="14"/>
  <c r="I159" i="14"/>
  <c r="G155" i="14"/>
  <c r="K155" i="14"/>
  <c r="H155" i="14"/>
  <c r="L155" i="14"/>
  <c r="J155" i="14"/>
  <c r="I155" i="14"/>
  <c r="G151" i="14"/>
  <c r="K151" i="14"/>
  <c r="H151" i="14"/>
  <c r="L151" i="14"/>
  <c r="J151" i="14"/>
  <c r="I151" i="14"/>
  <c r="G147" i="14"/>
  <c r="K147" i="14"/>
  <c r="H147" i="14"/>
  <c r="L147" i="14"/>
  <c r="J147" i="14"/>
  <c r="I147" i="14"/>
  <c r="G143" i="14"/>
  <c r="K143" i="14"/>
  <c r="H143" i="14"/>
  <c r="L143" i="14"/>
  <c r="I143" i="14"/>
  <c r="J143" i="14"/>
  <c r="G139" i="14"/>
  <c r="K139" i="14"/>
  <c r="H139" i="14"/>
  <c r="L139" i="14"/>
  <c r="I139" i="14"/>
  <c r="J139" i="14"/>
  <c r="G135" i="14"/>
  <c r="K135" i="14"/>
  <c r="H135" i="14"/>
  <c r="L135" i="14"/>
  <c r="I135" i="14"/>
  <c r="J135" i="14"/>
  <c r="G131" i="14"/>
  <c r="K131" i="14"/>
  <c r="H131" i="14"/>
  <c r="L131" i="14"/>
  <c r="I131" i="14"/>
  <c r="J131" i="14"/>
  <c r="G127" i="14"/>
  <c r="K127" i="14"/>
  <c r="H127" i="14"/>
  <c r="L127" i="14"/>
  <c r="I127" i="14"/>
  <c r="J127" i="14"/>
  <c r="G123" i="14"/>
  <c r="K123" i="14"/>
  <c r="H123" i="14"/>
  <c r="L123" i="14"/>
  <c r="I123" i="14"/>
  <c r="J123" i="14"/>
  <c r="G119" i="14"/>
  <c r="K119" i="14"/>
  <c r="H119" i="14"/>
  <c r="L119" i="14"/>
  <c r="I119" i="14"/>
  <c r="J119" i="14"/>
  <c r="H115" i="14"/>
  <c r="L115" i="14"/>
  <c r="I115" i="14"/>
  <c r="J115" i="14"/>
  <c r="K115" i="14"/>
  <c r="G115" i="14"/>
  <c r="H111" i="14"/>
  <c r="L111" i="14"/>
  <c r="K111" i="14"/>
  <c r="G111" i="14"/>
  <c r="I111" i="14"/>
  <c r="J111" i="14"/>
  <c r="H107" i="14"/>
  <c r="L107" i="14"/>
  <c r="I107" i="14"/>
  <c r="J107" i="14"/>
  <c r="K107" i="14"/>
  <c r="G107" i="14"/>
  <c r="H103" i="14"/>
  <c r="L103" i="14"/>
  <c r="K103" i="14"/>
  <c r="G103" i="14"/>
  <c r="I103" i="14"/>
  <c r="J103" i="14"/>
  <c r="H99" i="14"/>
  <c r="L99" i="14"/>
  <c r="I99" i="14"/>
  <c r="J99" i="14"/>
  <c r="K99" i="14"/>
  <c r="G99" i="14"/>
  <c r="H95" i="14"/>
  <c r="L95" i="14"/>
  <c r="I95" i="14"/>
  <c r="J95" i="14"/>
  <c r="K95" i="14"/>
  <c r="G95" i="14"/>
  <c r="H91" i="14"/>
  <c r="L91" i="14"/>
  <c r="I91" i="14"/>
  <c r="G91" i="14"/>
  <c r="K91" i="14"/>
  <c r="J91" i="14"/>
  <c r="H87" i="14"/>
  <c r="L87" i="14"/>
  <c r="I87" i="14"/>
  <c r="J87" i="14"/>
  <c r="G87" i="14"/>
  <c r="K87" i="14"/>
  <c r="H83" i="14"/>
  <c r="L83" i="14"/>
  <c r="I83" i="14"/>
  <c r="J83" i="14"/>
  <c r="G83" i="14"/>
  <c r="K83" i="14"/>
  <c r="H79" i="14"/>
  <c r="L79" i="14"/>
  <c r="K79" i="14"/>
  <c r="G79" i="14"/>
  <c r="I79" i="14"/>
  <c r="J79" i="14"/>
  <c r="H75" i="14"/>
  <c r="L75" i="14"/>
  <c r="I75" i="14"/>
  <c r="J75" i="14"/>
  <c r="K75" i="14"/>
  <c r="G75" i="14"/>
  <c r="H71" i="14"/>
  <c r="L71" i="14"/>
  <c r="I71" i="14"/>
  <c r="G71" i="14"/>
  <c r="J71" i="14"/>
  <c r="K71" i="14"/>
  <c r="H67" i="14"/>
  <c r="L67" i="14"/>
  <c r="I67" i="14"/>
  <c r="G67" i="14"/>
  <c r="J67" i="14"/>
  <c r="K67" i="14"/>
  <c r="H63" i="14"/>
  <c r="L63" i="14"/>
  <c r="I63" i="14"/>
  <c r="J63" i="14"/>
  <c r="G63" i="14"/>
  <c r="K63" i="14"/>
  <c r="H43" i="14"/>
  <c r="L43" i="14"/>
  <c r="I43" i="14"/>
  <c r="J43" i="14"/>
  <c r="G43" i="14"/>
  <c r="J35" i="14"/>
  <c r="K35" i="14"/>
  <c r="I31" i="14"/>
  <c r="J31" i="14"/>
  <c r="K31" i="14"/>
  <c r="D42" i="30" l="1"/>
  <c r="D43" i="30"/>
  <c r="G43" i="30"/>
  <c r="G42" i="30"/>
  <c r="E38" i="35"/>
  <c r="E38" i="10"/>
  <c r="G23" i="10"/>
  <c r="G22" i="34"/>
  <c r="E27" i="40"/>
  <c r="F6" i="35"/>
  <c r="D27" i="40"/>
  <c r="E6" i="35"/>
  <c r="J5" i="33"/>
  <c r="P14" i="33" s="1"/>
  <c r="J14" i="33" s="1"/>
  <c r="R45" i="30" s="1"/>
  <c r="F5" i="33"/>
  <c r="L14" i="33" s="1"/>
  <c r="F14" i="33" s="1"/>
  <c r="F45" i="30" s="1"/>
  <c r="C27" i="40"/>
  <c r="G28" i="10"/>
  <c r="G27" i="34"/>
  <c r="G28" i="35"/>
  <c r="G43" i="10"/>
  <c r="G42" i="34"/>
  <c r="G43" i="35"/>
  <c r="F28" i="10"/>
  <c r="F27" i="34"/>
  <c r="F28" i="35"/>
  <c r="E17" i="10"/>
  <c r="E37" i="34"/>
  <c r="E17" i="35"/>
  <c r="I28" i="10"/>
  <c r="I27" i="34"/>
  <c r="I28" i="35"/>
  <c r="H43" i="10"/>
  <c r="H42" i="34"/>
  <c r="H43" i="35"/>
  <c r="H28" i="10"/>
  <c r="H27" i="34"/>
  <c r="H28" i="35"/>
  <c r="D43" i="10"/>
  <c r="D43" i="35"/>
  <c r="D42" i="34"/>
  <c r="E43" i="10"/>
  <c r="E42" i="34"/>
  <c r="E43" i="35"/>
  <c r="D22" i="34"/>
  <c r="D23" i="35"/>
  <c r="E28" i="10"/>
  <c r="E27" i="34"/>
  <c r="E28" i="35"/>
  <c r="D28" i="10"/>
  <c r="D27" i="34"/>
  <c r="D28" i="35"/>
  <c r="R36" i="14"/>
  <c r="L36" i="14" s="1"/>
  <c r="R40" i="14"/>
  <c r="L40" i="14" s="1"/>
  <c r="S31" i="30" s="1"/>
  <c r="U31" i="30" s="1"/>
  <c r="R42" i="14"/>
  <c r="L42" i="14" s="1"/>
  <c r="R50" i="14"/>
  <c r="L50" i="14" s="1"/>
  <c r="R52" i="14"/>
  <c r="L52" i="14" s="1"/>
  <c r="R54" i="14"/>
  <c r="L54" i="14" s="1"/>
  <c r="R56" i="14"/>
  <c r="L56" i="14" s="1"/>
  <c r="R58" i="14"/>
  <c r="L58" i="14" s="1"/>
  <c r="R60" i="14"/>
  <c r="L60" i="14" s="1"/>
  <c r="R21" i="14"/>
  <c r="L21" i="14" s="1"/>
  <c r="R23" i="14"/>
  <c r="L23" i="14" s="1"/>
  <c r="R27" i="14"/>
  <c r="L27" i="14" s="1"/>
  <c r="R39" i="14"/>
  <c r="L39" i="14" s="1"/>
  <c r="R45" i="14"/>
  <c r="L45" i="14" s="1"/>
  <c r="R47" i="14"/>
  <c r="L47" i="14" s="1"/>
  <c r="R49" i="14"/>
  <c r="L49" i="14" s="1"/>
  <c r="R51" i="14"/>
  <c r="L51" i="14" s="1"/>
  <c r="R53" i="14"/>
  <c r="L53" i="14" s="1"/>
  <c r="R55" i="14"/>
  <c r="L55" i="14" s="1"/>
  <c r="R57" i="14"/>
  <c r="L57" i="14" s="1"/>
  <c r="R59" i="14"/>
  <c r="L59" i="14" s="1"/>
  <c r="Q21" i="14"/>
  <c r="K21" i="14" s="1"/>
  <c r="Q23" i="14"/>
  <c r="K23" i="14" s="1"/>
  <c r="Q27" i="14"/>
  <c r="K27" i="14" s="1"/>
  <c r="Q39" i="14"/>
  <c r="K39" i="14" s="1"/>
  <c r="Q45" i="14"/>
  <c r="K45" i="14" s="1"/>
  <c r="Q47" i="14"/>
  <c r="K47" i="14" s="1"/>
  <c r="Q49" i="14"/>
  <c r="K49" i="14" s="1"/>
  <c r="Q51" i="14"/>
  <c r="K51" i="14" s="1"/>
  <c r="Q53" i="14"/>
  <c r="K53" i="14" s="1"/>
  <c r="Q55" i="14"/>
  <c r="K55" i="14" s="1"/>
  <c r="Q57" i="14"/>
  <c r="K57" i="14" s="1"/>
  <c r="Q59" i="14"/>
  <c r="K59" i="14" s="1"/>
  <c r="Q36" i="14"/>
  <c r="K36" i="14" s="1"/>
  <c r="Q40" i="14"/>
  <c r="K40" i="14" s="1"/>
  <c r="P31" i="30" s="1"/>
  <c r="R31" i="30" s="1"/>
  <c r="Q42" i="14"/>
  <c r="K42" i="14" s="1"/>
  <c r="Q50" i="14"/>
  <c r="K50" i="14" s="1"/>
  <c r="Q52" i="14"/>
  <c r="K52" i="14" s="1"/>
  <c r="Q54" i="14"/>
  <c r="K54" i="14" s="1"/>
  <c r="Q56" i="14"/>
  <c r="K56" i="14" s="1"/>
  <c r="Q58" i="14"/>
  <c r="K58" i="14" s="1"/>
  <c r="Q60" i="14"/>
  <c r="K60" i="14" s="1"/>
  <c r="P210" i="14"/>
  <c r="P23" i="14"/>
  <c r="J23" i="14" s="1"/>
  <c r="P27" i="14"/>
  <c r="J27" i="14" s="1"/>
  <c r="P39" i="14"/>
  <c r="J39" i="14" s="1"/>
  <c r="P45" i="14"/>
  <c r="J45" i="14" s="1"/>
  <c r="P47" i="14"/>
  <c r="J47" i="14" s="1"/>
  <c r="P49" i="14"/>
  <c r="J49" i="14" s="1"/>
  <c r="P51" i="14"/>
  <c r="J51" i="14" s="1"/>
  <c r="P53" i="14"/>
  <c r="J53" i="14" s="1"/>
  <c r="P55" i="14"/>
  <c r="J55" i="14" s="1"/>
  <c r="P57" i="14"/>
  <c r="J57" i="14" s="1"/>
  <c r="P59" i="14"/>
  <c r="J59" i="14" s="1"/>
  <c r="P21" i="14"/>
  <c r="J21" i="14" s="1"/>
  <c r="P36" i="14"/>
  <c r="J36" i="14" s="1"/>
  <c r="P40" i="14"/>
  <c r="J40" i="14" s="1"/>
  <c r="M31" i="30" s="1"/>
  <c r="O31" i="30" s="1"/>
  <c r="P42" i="14"/>
  <c r="J42" i="14" s="1"/>
  <c r="P50" i="14"/>
  <c r="J50" i="14" s="1"/>
  <c r="P52" i="14"/>
  <c r="J52" i="14" s="1"/>
  <c r="P54" i="14"/>
  <c r="J54" i="14" s="1"/>
  <c r="P56" i="14"/>
  <c r="J56" i="14" s="1"/>
  <c r="P58" i="14"/>
  <c r="J58" i="14" s="1"/>
  <c r="P60" i="14"/>
  <c r="J60" i="14" s="1"/>
  <c r="P16" i="14"/>
  <c r="J16" i="14" s="1"/>
  <c r="R16" i="14"/>
  <c r="P16" i="30"/>
  <c r="O39" i="14"/>
  <c r="I39" i="14" s="1"/>
  <c r="O45" i="14"/>
  <c r="I45" i="14" s="1"/>
  <c r="O47" i="14"/>
  <c r="I47" i="14" s="1"/>
  <c r="O49" i="14"/>
  <c r="I49" i="14" s="1"/>
  <c r="O51" i="14"/>
  <c r="I51" i="14" s="1"/>
  <c r="O53" i="14"/>
  <c r="I53" i="14" s="1"/>
  <c r="O55" i="14"/>
  <c r="I55" i="14" s="1"/>
  <c r="O57" i="14"/>
  <c r="I57" i="14" s="1"/>
  <c r="O36" i="14"/>
  <c r="I36" i="14" s="1"/>
  <c r="O40" i="14"/>
  <c r="I40" i="14" s="1"/>
  <c r="J31" i="30" s="1"/>
  <c r="L31" i="30" s="1"/>
  <c r="O42" i="14"/>
  <c r="I42" i="14" s="1"/>
  <c r="O50" i="14"/>
  <c r="I50" i="14" s="1"/>
  <c r="O52" i="14"/>
  <c r="I52" i="14" s="1"/>
  <c r="O54" i="14"/>
  <c r="I54" i="14" s="1"/>
  <c r="O56" i="14"/>
  <c r="I56" i="14" s="1"/>
  <c r="O58" i="14"/>
  <c r="I58" i="14" s="1"/>
  <c r="O60" i="14"/>
  <c r="I60" i="14" s="1"/>
  <c r="O27" i="14"/>
  <c r="I27" i="14" s="1"/>
  <c r="J27" i="30" s="1"/>
  <c r="L27" i="30" s="1"/>
  <c r="O23" i="14"/>
  <c r="I23" i="14" s="1"/>
  <c r="O21" i="14"/>
  <c r="I21" i="14" s="1"/>
  <c r="O59" i="14"/>
  <c r="I59" i="14" s="1"/>
  <c r="O16" i="14"/>
  <c r="Q16" i="14"/>
  <c r="L15" i="31"/>
  <c r="F15" i="31" s="1"/>
  <c r="F40" i="30" s="1"/>
  <c r="D23" i="10"/>
  <c r="L9" i="30"/>
  <c r="J7" i="30"/>
  <c r="L7" i="30" s="1"/>
  <c r="F9" i="30"/>
  <c r="D7" i="30"/>
  <c r="F7" i="30" s="1"/>
  <c r="S7" i="30"/>
  <c r="U7" i="30" s="1"/>
  <c r="U9" i="30"/>
  <c r="O9" i="30"/>
  <c r="M7" i="30"/>
  <c r="O7" i="30" s="1"/>
  <c r="I9" i="30"/>
  <c r="G7" i="30"/>
  <c r="I7" i="30" s="1"/>
  <c r="R9" i="30"/>
  <c r="P7" i="30"/>
  <c r="R7" i="30" s="1"/>
  <c r="P32" i="30"/>
  <c r="R32" i="30" s="1"/>
  <c r="M24" i="30"/>
  <c r="O24" i="30" s="1"/>
  <c r="P24" i="30"/>
  <c r="R24" i="30" s="1"/>
  <c r="S24" i="30"/>
  <c r="U24" i="30" s="1"/>
  <c r="M16" i="30"/>
  <c r="S16" i="30"/>
  <c r="P23" i="30"/>
  <c r="R23" i="30" s="1"/>
  <c r="S23" i="30"/>
  <c r="U23" i="30" s="1"/>
  <c r="D23" i="30"/>
  <c r="F23" i="30" s="1"/>
  <c r="M23" i="30"/>
  <c r="O23" i="30" s="1"/>
  <c r="J24" i="30"/>
  <c r="L24" i="30" s="1"/>
  <c r="D24" i="30"/>
  <c r="F24" i="30" s="1"/>
  <c r="G24" i="30"/>
  <c r="I24" i="30" s="1"/>
  <c r="G16" i="30"/>
  <c r="J16" i="30"/>
  <c r="D16" i="30"/>
  <c r="P27" i="30"/>
  <c r="P25" i="30" s="1"/>
  <c r="G23" i="30"/>
  <c r="I23" i="30" s="1"/>
  <c r="J23" i="30"/>
  <c r="L23" i="30" s="1"/>
  <c r="U35" i="30"/>
  <c r="I35" i="30"/>
  <c r="L35" i="30"/>
  <c r="F35" i="30"/>
  <c r="O35" i="30"/>
  <c r="R35" i="30"/>
  <c r="G5" i="14"/>
  <c r="P18" i="14"/>
  <c r="K5" i="33"/>
  <c r="Q14" i="33" s="1"/>
  <c r="K14" i="33" s="1"/>
  <c r="U45" i="30" s="1"/>
  <c r="K5" i="31"/>
  <c r="Q15" i="31" s="1"/>
  <c r="K15" i="31" s="1"/>
  <c r="U40" i="30" s="1"/>
  <c r="G5" i="31"/>
  <c r="M15" i="31" s="1"/>
  <c r="G15" i="31" s="1"/>
  <c r="I40" i="30" s="1"/>
  <c r="H5" i="33"/>
  <c r="N14" i="33" s="1"/>
  <c r="H14" i="33" s="1"/>
  <c r="L45" i="30" s="1"/>
  <c r="Q210" i="14"/>
  <c r="Q18" i="14"/>
  <c r="R210" i="14"/>
  <c r="R18" i="14"/>
  <c r="O210" i="14"/>
  <c r="O18" i="14"/>
  <c r="J5" i="31"/>
  <c r="H5" i="14"/>
  <c r="I5" i="31"/>
  <c r="O15" i="31" s="1"/>
  <c r="I15" i="31" s="1"/>
  <c r="O40" i="30" s="1"/>
  <c r="H5" i="31"/>
  <c r="M18" i="14"/>
  <c r="K16" i="14"/>
  <c r="L16" i="14"/>
  <c r="I16" i="14"/>
  <c r="Q19" i="14"/>
  <c r="BG6" i="25"/>
  <c r="BD7" i="25"/>
  <c r="BD8" i="25"/>
  <c r="BD9" i="25"/>
  <c r="BD10" i="25"/>
  <c r="BD11" i="25"/>
  <c r="BD12" i="25"/>
  <c r="BD13" i="25"/>
  <c r="BD14" i="25"/>
  <c r="BD15" i="25"/>
  <c r="BD16" i="25"/>
  <c r="BD17" i="25"/>
  <c r="BD18" i="25"/>
  <c r="BD19" i="25"/>
  <c r="BD20" i="25"/>
  <c r="G48"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AL48" i="25"/>
  <c r="AM48" i="25"/>
  <c r="AN48" i="25"/>
  <c r="AO48" i="25"/>
  <c r="AP48" i="25"/>
  <c r="AQ48" i="25"/>
  <c r="AR48" i="25"/>
  <c r="AS48" i="25"/>
  <c r="AT48" i="25"/>
  <c r="AU48" i="25"/>
  <c r="AV48" i="25"/>
  <c r="AW48" i="25"/>
  <c r="AX48" i="25"/>
  <c r="AY48" i="25"/>
  <c r="AZ48" i="25"/>
  <c r="BA48" i="25"/>
  <c r="BB48" i="25"/>
  <c r="BC48" i="25"/>
  <c r="G49" i="25"/>
  <c r="H49" i="25"/>
  <c r="I49" i="25"/>
  <c r="J49" i="25"/>
  <c r="K49" i="25"/>
  <c r="L49" i="25"/>
  <c r="M49" i="25"/>
  <c r="N49" i="25"/>
  <c r="O49" i="25"/>
  <c r="P49" i="25"/>
  <c r="Q49" i="25"/>
  <c r="R49" i="25"/>
  <c r="S49" i="25"/>
  <c r="T49" i="25"/>
  <c r="U49" i="25"/>
  <c r="V49" i="25"/>
  <c r="W49" i="25"/>
  <c r="X49" i="25"/>
  <c r="Y49" i="25"/>
  <c r="Z49" i="25"/>
  <c r="AA49" i="25"/>
  <c r="AB49" i="25"/>
  <c r="AC49" i="25"/>
  <c r="AD49" i="25"/>
  <c r="AE49" i="25"/>
  <c r="AF49" i="25"/>
  <c r="AG49" i="25"/>
  <c r="AH49" i="25"/>
  <c r="AI49" i="25"/>
  <c r="AJ49" i="25"/>
  <c r="AK49" i="25"/>
  <c r="AL49" i="25"/>
  <c r="AM49" i="25"/>
  <c r="AN49" i="25"/>
  <c r="AO49" i="25"/>
  <c r="AP49" i="25"/>
  <c r="AQ49" i="25"/>
  <c r="AR49" i="25"/>
  <c r="AS49" i="25"/>
  <c r="AT49" i="25"/>
  <c r="AU49" i="25"/>
  <c r="AV49" i="25"/>
  <c r="AW49" i="25"/>
  <c r="AX49" i="25"/>
  <c r="AY49" i="25"/>
  <c r="AZ49" i="25"/>
  <c r="BA49" i="25"/>
  <c r="BB49" i="25"/>
  <c r="BC49" i="25"/>
  <c r="G50" i="25"/>
  <c r="H50" i="25"/>
  <c r="I50" i="25"/>
  <c r="J50" i="25"/>
  <c r="K50" i="25"/>
  <c r="L50" i="25"/>
  <c r="M50" i="25"/>
  <c r="N50" i="25"/>
  <c r="O50" i="25"/>
  <c r="P50" i="25"/>
  <c r="Q50" i="25"/>
  <c r="R50" i="25"/>
  <c r="S50" i="25"/>
  <c r="T50" i="25"/>
  <c r="U50" i="25"/>
  <c r="V50" i="25"/>
  <c r="W50" i="25"/>
  <c r="X50" i="25"/>
  <c r="Y50" i="25"/>
  <c r="Z50" i="25"/>
  <c r="AA50" i="25"/>
  <c r="AB50" i="25"/>
  <c r="AC50" i="25"/>
  <c r="AD50" i="25"/>
  <c r="AE50" i="25"/>
  <c r="AF50" i="25"/>
  <c r="AG50" i="25"/>
  <c r="AH50" i="25"/>
  <c r="AI50" i="25"/>
  <c r="AJ50" i="25"/>
  <c r="AK50" i="25"/>
  <c r="AL50" i="25"/>
  <c r="AM50" i="25"/>
  <c r="AN50" i="25"/>
  <c r="AO50" i="25"/>
  <c r="AP50" i="25"/>
  <c r="AQ50" i="25"/>
  <c r="AR50" i="25"/>
  <c r="AS50" i="25"/>
  <c r="AT50" i="25"/>
  <c r="AU50" i="25"/>
  <c r="AV50" i="25"/>
  <c r="AW50" i="25"/>
  <c r="AX50" i="25"/>
  <c r="AY50" i="25"/>
  <c r="AZ50" i="25"/>
  <c r="BA50" i="25"/>
  <c r="BB50" i="25"/>
  <c r="BC50" i="25"/>
  <c r="F48" i="25"/>
  <c r="F49" i="25"/>
  <c r="E50" i="25"/>
  <c r="F50" i="25"/>
  <c r="E49" i="25"/>
  <c r="D50" i="25"/>
  <c r="D49" i="25"/>
  <c r="E48" i="25"/>
  <c r="D48" i="25"/>
  <c r="F37" i="35" l="1"/>
  <c r="F37" i="10"/>
  <c r="G37" i="35"/>
  <c r="G37" i="10"/>
  <c r="I37" i="35"/>
  <c r="I37" i="10"/>
  <c r="H37" i="35"/>
  <c r="H37" i="10"/>
  <c r="E37" i="35"/>
  <c r="E37" i="10"/>
  <c r="D37" i="35"/>
  <c r="D37" i="10"/>
  <c r="F16" i="30"/>
  <c r="F14" i="30" s="1"/>
  <c r="D14" i="30"/>
  <c r="L16" i="30"/>
  <c r="L14" i="30" s="1"/>
  <c r="J14" i="30"/>
  <c r="R16" i="30"/>
  <c r="R14" i="30" s="1"/>
  <c r="P14" i="30"/>
  <c r="I16" i="30"/>
  <c r="I14" i="30" s="1"/>
  <c r="G14" i="30"/>
  <c r="U16" i="30"/>
  <c r="U14" i="30" s="1"/>
  <c r="S14" i="30"/>
  <c r="O16" i="30"/>
  <c r="O14" i="30" s="1"/>
  <c r="M14" i="30"/>
  <c r="P34" i="30"/>
  <c r="S34" i="30"/>
  <c r="S27" i="30"/>
  <c r="U27" i="30" s="1"/>
  <c r="I29" i="35" s="1"/>
  <c r="J32" i="30"/>
  <c r="L32" i="30" s="1"/>
  <c r="F34" i="10" s="1"/>
  <c r="S32" i="30"/>
  <c r="U32" i="30" s="1"/>
  <c r="I34" i="10" s="1"/>
  <c r="D36" i="34"/>
  <c r="D14" i="35"/>
  <c r="G22" i="10"/>
  <c r="G21" i="34"/>
  <c r="G22" i="35"/>
  <c r="G24" i="10"/>
  <c r="G23" i="34"/>
  <c r="G24" i="35"/>
  <c r="G26" i="34"/>
  <c r="G27" i="35"/>
  <c r="I43" i="10"/>
  <c r="I42" i="34"/>
  <c r="I43" i="35"/>
  <c r="G14" i="10"/>
  <c r="G13" i="10" s="1"/>
  <c r="G36" i="34"/>
  <c r="G14" i="35"/>
  <c r="G13" i="35" s="1"/>
  <c r="I36" i="34"/>
  <c r="I14" i="35"/>
  <c r="I13" i="35" s="1"/>
  <c r="E24" i="10"/>
  <c r="E23" i="34"/>
  <c r="E24" i="35"/>
  <c r="D22" i="10"/>
  <c r="D21" i="34"/>
  <c r="D22" i="35"/>
  <c r="G15" i="10"/>
  <c r="G14" i="34"/>
  <c r="G12" i="34" s="1"/>
  <c r="G15" i="35"/>
  <c r="F22" i="10"/>
  <c r="F21" i="34"/>
  <c r="F22" i="35"/>
  <c r="D15" i="10"/>
  <c r="D14" i="34"/>
  <c r="D12" i="34" s="1"/>
  <c r="D15" i="35"/>
  <c r="D24" i="10"/>
  <c r="D23" i="34"/>
  <c r="D24" i="35"/>
  <c r="I22" i="10"/>
  <c r="I21" i="34"/>
  <c r="I22" i="35"/>
  <c r="I24" i="10"/>
  <c r="I23" i="34"/>
  <c r="I24" i="35"/>
  <c r="H34" i="10"/>
  <c r="H33" i="34"/>
  <c r="H34" i="35"/>
  <c r="H8" i="10"/>
  <c r="H7" i="34"/>
  <c r="H5" i="34" s="1"/>
  <c r="H8" i="35"/>
  <c r="G28" i="40" s="1"/>
  <c r="G8" i="10"/>
  <c r="G7" i="34"/>
  <c r="G5" i="34" s="1"/>
  <c r="G8" i="35"/>
  <c r="F28" i="40" s="1"/>
  <c r="D8" i="10"/>
  <c r="D6" i="10" s="1"/>
  <c r="D7" i="34"/>
  <c r="D5" i="34" s="1"/>
  <c r="D8" i="35"/>
  <c r="D27" i="10"/>
  <c r="D26" i="34"/>
  <c r="D27" i="35"/>
  <c r="H15" i="10"/>
  <c r="H14" i="34"/>
  <c r="H12" i="34" s="1"/>
  <c r="H15" i="35"/>
  <c r="M32" i="30"/>
  <c r="O32" i="30" s="1"/>
  <c r="H33" i="10"/>
  <c r="H32" i="34"/>
  <c r="H33" i="35"/>
  <c r="F43" i="10"/>
  <c r="F42" i="34"/>
  <c r="F43" i="35"/>
  <c r="E26" i="34"/>
  <c r="E27" i="35"/>
  <c r="F14" i="10"/>
  <c r="F13" i="10" s="1"/>
  <c r="F36" i="34"/>
  <c r="F14" i="35"/>
  <c r="F13" i="35" s="1"/>
  <c r="E22" i="10"/>
  <c r="E21" i="34"/>
  <c r="E22" i="35"/>
  <c r="F15" i="10"/>
  <c r="F14" i="34"/>
  <c r="F12" i="34" s="1"/>
  <c r="F15" i="35"/>
  <c r="F24" i="10"/>
  <c r="F23" i="34"/>
  <c r="F24" i="35"/>
  <c r="H22" i="10"/>
  <c r="H21" i="34"/>
  <c r="H22" i="35"/>
  <c r="H24" i="10"/>
  <c r="H23" i="34"/>
  <c r="H24" i="35"/>
  <c r="I8" i="10"/>
  <c r="I7" i="34"/>
  <c r="I5" i="34" s="1"/>
  <c r="I8" i="35"/>
  <c r="H28" i="40" s="1"/>
  <c r="I33" i="10"/>
  <c r="I32" i="34"/>
  <c r="I33" i="35"/>
  <c r="I26" i="34"/>
  <c r="I27" i="35"/>
  <c r="H36" i="34"/>
  <c r="H14" i="35"/>
  <c r="H13" i="35" s="1"/>
  <c r="E14" i="10"/>
  <c r="E13" i="10" s="1"/>
  <c r="E36" i="34"/>
  <c r="E14" i="35"/>
  <c r="E13" i="35" s="1"/>
  <c r="E15" i="10"/>
  <c r="E14" i="34"/>
  <c r="E12" i="34" s="1"/>
  <c r="E15" i="35"/>
  <c r="I15" i="10"/>
  <c r="I14" i="34"/>
  <c r="I12" i="34" s="1"/>
  <c r="I15" i="35"/>
  <c r="E8" i="10"/>
  <c r="E7" i="34"/>
  <c r="E5" i="34" s="1"/>
  <c r="E8" i="35"/>
  <c r="D28" i="40" s="1"/>
  <c r="F8" i="10"/>
  <c r="F7" i="34"/>
  <c r="F5" i="34" s="1"/>
  <c r="F8" i="35"/>
  <c r="E28" i="40" s="1"/>
  <c r="F29" i="10"/>
  <c r="F28" i="34"/>
  <c r="F29" i="35"/>
  <c r="F33" i="10"/>
  <c r="F32" i="34"/>
  <c r="F33" i="35"/>
  <c r="G33" i="10"/>
  <c r="G32" i="34"/>
  <c r="G33" i="35"/>
  <c r="M34" i="30"/>
  <c r="J34" i="30"/>
  <c r="M27" i="30"/>
  <c r="N36" i="14"/>
  <c r="H36" i="14" s="1"/>
  <c r="N40" i="14"/>
  <c r="H40" i="14" s="1"/>
  <c r="G31" i="30" s="1"/>
  <c r="I31" i="30" s="1"/>
  <c r="N42" i="14"/>
  <c r="H42" i="14" s="1"/>
  <c r="N50" i="14"/>
  <c r="H50" i="14" s="1"/>
  <c r="N52" i="14"/>
  <c r="H52" i="14" s="1"/>
  <c r="N54" i="14"/>
  <c r="H54" i="14" s="1"/>
  <c r="N56" i="14"/>
  <c r="H56" i="14" s="1"/>
  <c r="N58" i="14"/>
  <c r="H58" i="14" s="1"/>
  <c r="N60" i="14"/>
  <c r="H60" i="14" s="1"/>
  <c r="N23" i="14"/>
  <c r="H23" i="14" s="1"/>
  <c r="G27" i="30" s="1"/>
  <c r="I27" i="30" s="1"/>
  <c r="N27" i="14"/>
  <c r="H27" i="14" s="1"/>
  <c r="N39" i="14"/>
  <c r="H39" i="14" s="1"/>
  <c r="N45" i="14"/>
  <c r="H45" i="14" s="1"/>
  <c r="N47" i="14"/>
  <c r="H47" i="14" s="1"/>
  <c r="N49" i="14"/>
  <c r="H49" i="14" s="1"/>
  <c r="N51" i="14"/>
  <c r="H51" i="14" s="1"/>
  <c r="N53" i="14"/>
  <c r="H53" i="14" s="1"/>
  <c r="N55" i="14"/>
  <c r="H55" i="14" s="1"/>
  <c r="N57" i="14"/>
  <c r="H57" i="14" s="1"/>
  <c r="N59" i="14"/>
  <c r="H59" i="14" s="1"/>
  <c r="N21" i="14"/>
  <c r="H21" i="14" s="1"/>
  <c r="N16" i="14"/>
  <c r="H16" i="14" s="1"/>
  <c r="G30" i="30" s="1"/>
  <c r="M210" i="14"/>
  <c r="M23" i="14"/>
  <c r="G23" i="14" s="1"/>
  <c r="M27" i="14"/>
  <c r="G27" i="14" s="1"/>
  <c r="M39" i="14"/>
  <c r="G39" i="14" s="1"/>
  <c r="M45" i="14"/>
  <c r="G45" i="14" s="1"/>
  <c r="M47" i="14"/>
  <c r="G47" i="14" s="1"/>
  <c r="M49" i="14"/>
  <c r="G49" i="14" s="1"/>
  <c r="M51" i="14"/>
  <c r="G51" i="14" s="1"/>
  <c r="M53" i="14"/>
  <c r="G53" i="14" s="1"/>
  <c r="M55" i="14"/>
  <c r="G55" i="14" s="1"/>
  <c r="M57" i="14"/>
  <c r="G57" i="14" s="1"/>
  <c r="M59" i="14"/>
  <c r="G59" i="14" s="1"/>
  <c r="M21" i="14"/>
  <c r="G21" i="14" s="1"/>
  <c r="D32" i="30" s="1"/>
  <c r="F32" i="30" s="1"/>
  <c r="M36" i="14"/>
  <c r="G36" i="14" s="1"/>
  <c r="M40" i="14"/>
  <c r="G40" i="14" s="1"/>
  <c r="D31" i="30" s="1"/>
  <c r="F31" i="30" s="1"/>
  <c r="M42" i="14"/>
  <c r="G42" i="14" s="1"/>
  <c r="M50" i="14"/>
  <c r="G50" i="14" s="1"/>
  <c r="M52" i="14"/>
  <c r="G52" i="14" s="1"/>
  <c r="M54" i="14"/>
  <c r="G54" i="14" s="1"/>
  <c r="M56" i="14"/>
  <c r="G56" i="14" s="1"/>
  <c r="M58" i="14"/>
  <c r="G58" i="14" s="1"/>
  <c r="M60" i="14"/>
  <c r="G60" i="14" s="1"/>
  <c r="M16" i="14"/>
  <c r="G16" i="14" s="1"/>
  <c r="P17" i="31"/>
  <c r="P15" i="31"/>
  <c r="J15" i="31" s="1"/>
  <c r="R40" i="30" s="1"/>
  <c r="E27" i="10"/>
  <c r="I37" i="30"/>
  <c r="N16" i="31"/>
  <c r="H16" i="31" s="1"/>
  <c r="L38" i="30" s="1"/>
  <c r="N15" i="31"/>
  <c r="H15" i="31" s="1"/>
  <c r="L40" i="30" s="1"/>
  <c r="I27" i="10"/>
  <c r="U37" i="30"/>
  <c r="F37" i="30"/>
  <c r="G27" i="10"/>
  <c r="O37" i="30"/>
  <c r="BG7" i="25"/>
  <c r="BG9" i="25" s="1"/>
  <c r="BH7" i="25" s="1"/>
  <c r="J14" i="27" s="1"/>
  <c r="F23" i="10"/>
  <c r="J25" i="30"/>
  <c r="L25" i="30" s="1"/>
  <c r="R27" i="30"/>
  <c r="H14" i="10"/>
  <c r="H13" i="10" s="1"/>
  <c r="D14" i="10"/>
  <c r="I14" i="10"/>
  <c r="I13" i="10" s="1"/>
  <c r="J30" i="30"/>
  <c r="S30" i="30"/>
  <c r="M30" i="30"/>
  <c r="P30" i="30"/>
  <c r="D30" i="30"/>
  <c r="BG8" i="25"/>
  <c r="BC51" i="25"/>
  <c r="BB13" i="26" s="1"/>
  <c r="AU51" i="25"/>
  <c r="AT13" i="26" s="1"/>
  <c r="AM51" i="25"/>
  <c r="AL13" i="26" s="1"/>
  <c r="AE51" i="25"/>
  <c r="AD13" i="26" s="1"/>
  <c r="W51" i="25"/>
  <c r="V13" i="26" s="1"/>
  <c r="O51" i="25"/>
  <c r="N13" i="26" s="1"/>
  <c r="G51" i="25"/>
  <c r="F13" i="26" s="1"/>
  <c r="AY51" i="25"/>
  <c r="AX13" i="26" s="1"/>
  <c r="AQ51" i="25"/>
  <c r="AP13" i="26" s="1"/>
  <c r="AI51" i="25"/>
  <c r="AH13" i="26" s="1"/>
  <c r="AA51" i="25"/>
  <c r="Z13" i="26" s="1"/>
  <c r="S51" i="25"/>
  <c r="R13" i="26" s="1"/>
  <c r="K51" i="25"/>
  <c r="J13" i="26" s="1"/>
  <c r="D51" i="25"/>
  <c r="C13" i="26" s="1"/>
  <c r="F51" i="25"/>
  <c r="E13" i="26" s="1"/>
  <c r="AX51" i="25"/>
  <c r="AW13" i="26" s="1"/>
  <c r="AP51" i="25"/>
  <c r="AO13" i="26" s="1"/>
  <c r="AH51" i="25"/>
  <c r="AG13" i="26" s="1"/>
  <c r="Z51" i="25"/>
  <c r="Y13" i="26" s="1"/>
  <c r="R51" i="25"/>
  <c r="Q13" i="26" s="1"/>
  <c r="J51" i="25"/>
  <c r="I13" i="26" s="1"/>
  <c r="AZ51" i="25"/>
  <c r="AY13" i="26" s="1"/>
  <c r="AV51" i="25"/>
  <c r="AU13" i="26" s="1"/>
  <c r="AR51" i="25"/>
  <c r="AQ13" i="26" s="1"/>
  <c r="AN51" i="25"/>
  <c r="AM13" i="26" s="1"/>
  <c r="AJ51" i="25"/>
  <c r="AI13" i="26" s="1"/>
  <c r="AF51" i="25"/>
  <c r="AE13" i="26" s="1"/>
  <c r="AB51" i="25"/>
  <c r="AA13" i="26" s="1"/>
  <c r="X51" i="25"/>
  <c r="W13" i="26" s="1"/>
  <c r="T51" i="25"/>
  <c r="S13" i="26" s="1"/>
  <c r="P51" i="25"/>
  <c r="O13" i="26" s="1"/>
  <c r="L51" i="25"/>
  <c r="K13" i="26" s="1"/>
  <c r="H51" i="25"/>
  <c r="G13" i="26" s="1"/>
  <c r="BB51" i="25"/>
  <c r="BA13" i="26" s="1"/>
  <c r="AT51" i="25"/>
  <c r="AS13" i="26" s="1"/>
  <c r="AL51" i="25"/>
  <c r="AK13" i="26" s="1"/>
  <c r="AD51" i="25"/>
  <c r="AC13" i="26" s="1"/>
  <c r="V51" i="25"/>
  <c r="U13" i="26" s="1"/>
  <c r="N51" i="25"/>
  <c r="M13" i="26" s="1"/>
  <c r="E51" i="25"/>
  <c r="D13" i="26" s="1"/>
  <c r="BA51" i="25"/>
  <c r="AZ13" i="26" s="1"/>
  <c r="AW51" i="25"/>
  <c r="AV13" i="26" s="1"/>
  <c r="AS51" i="25"/>
  <c r="AR13" i="26" s="1"/>
  <c r="AO51" i="25"/>
  <c r="AN13" i="26" s="1"/>
  <c r="AK51" i="25"/>
  <c r="AJ13" i="26" s="1"/>
  <c r="AG51" i="25"/>
  <c r="AF13" i="26" s="1"/>
  <c r="AC51" i="25"/>
  <c r="AB13" i="26" s="1"/>
  <c r="Y51" i="25"/>
  <c r="X13" i="26" s="1"/>
  <c r="U51" i="25"/>
  <c r="T13" i="26" s="1"/>
  <c r="Q51" i="25"/>
  <c r="P13" i="26" s="1"/>
  <c r="M51" i="25"/>
  <c r="L13" i="26" s="1"/>
  <c r="I51" i="25"/>
  <c r="H13" i="26" s="1"/>
  <c r="N210" i="14"/>
  <c r="N18" i="14"/>
  <c r="U34" i="30" l="1"/>
  <c r="L34" i="30"/>
  <c r="O34" i="30"/>
  <c r="R34" i="30"/>
  <c r="G25" i="30"/>
  <c r="I25" i="30" s="1"/>
  <c r="S25" i="30"/>
  <c r="I28" i="34"/>
  <c r="I24" i="34" s="1"/>
  <c r="U25" i="30"/>
  <c r="I29" i="10"/>
  <c r="F34" i="35"/>
  <c r="F33" i="34"/>
  <c r="I34" i="35"/>
  <c r="C28" i="40"/>
  <c r="D6" i="35"/>
  <c r="I33" i="34"/>
  <c r="E29" i="10"/>
  <c r="E28" i="34"/>
  <c r="E24" i="34" s="1"/>
  <c r="E29" i="35"/>
  <c r="E33" i="10"/>
  <c r="E32" i="34"/>
  <c r="E33" i="35"/>
  <c r="G36" i="10"/>
  <c r="G35" i="10" s="1"/>
  <c r="G35" i="34"/>
  <c r="G36" i="35"/>
  <c r="G35" i="35" s="1"/>
  <c r="F22" i="34"/>
  <c r="F23" i="35"/>
  <c r="R25" i="30"/>
  <c r="H28" i="34"/>
  <c r="H29" i="35"/>
  <c r="D33" i="10"/>
  <c r="D32" i="34"/>
  <c r="D33" i="35"/>
  <c r="F27" i="10"/>
  <c r="F26" i="34"/>
  <c r="F24" i="34" s="1"/>
  <c r="F27" i="35"/>
  <c r="H26" i="34"/>
  <c r="H27" i="35"/>
  <c r="D34" i="10"/>
  <c r="D33" i="34"/>
  <c r="D34" i="35"/>
  <c r="F36" i="10"/>
  <c r="F35" i="10" s="1"/>
  <c r="F35" i="34"/>
  <c r="F36" i="35"/>
  <c r="F35" i="35" s="1"/>
  <c r="G34" i="10"/>
  <c r="G33" i="34"/>
  <c r="G34" i="35"/>
  <c r="D34" i="30"/>
  <c r="G32" i="30"/>
  <c r="I32" i="30" s="1"/>
  <c r="D27" i="30"/>
  <c r="G34" i="30"/>
  <c r="M25" i="30"/>
  <c r="O25" i="30" s="1"/>
  <c r="O27" i="30"/>
  <c r="H27" i="10"/>
  <c r="R37" i="30"/>
  <c r="L37" i="30"/>
  <c r="H29" i="10"/>
  <c r="O30" i="30"/>
  <c r="M29" i="30"/>
  <c r="O29" i="30" s="1"/>
  <c r="F30" i="30"/>
  <c r="D29" i="30"/>
  <c r="F29" i="30" s="1"/>
  <c r="R30" i="30"/>
  <c r="P29" i="30"/>
  <c r="U30" i="30"/>
  <c r="S29" i="30"/>
  <c r="I30" i="30"/>
  <c r="G29" i="30"/>
  <c r="I29" i="30" s="1"/>
  <c r="L30" i="30"/>
  <c r="J29" i="30"/>
  <c r="L29" i="30" s="1"/>
  <c r="E14" i="27"/>
  <c r="G14" i="27"/>
  <c r="C14" i="27"/>
  <c r="D14" i="27"/>
  <c r="F14" i="27"/>
  <c r="H14" i="27"/>
  <c r="BH8" i="25"/>
  <c r="J13" i="27" s="1"/>
  <c r="BH6" i="25"/>
  <c r="L19" i="14"/>
  <c r="S36" i="30" s="1"/>
  <c r="S33" i="30" s="1"/>
  <c r="I19" i="14"/>
  <c r="J36" i="30" s="1"/>
  <c r="J33" i="30" s="1"/>
  <c r="J19" i="14"/>
  <c r="M36" i="30" s="1"/>
  <c r="M33" i="30" s="1"/>
  <c r="G19" i="14"/>
  <c r="D36" i="30" s="1"/>
  <c r="K19" i="14"/>
  <c r="P36" i="30" s="1"/>
  <c r="P33" i="30" s="1"/>
  <c r="H210" i="14"/>
  <c r="L210" i="14"/>
  <c r="I210" i="14"/>
  <c r="J210" i="14"/>
  <c r="G210" i="14"/>
  <c r="K210" i="14"/>
  <c r="I17" i="14"/>
  <c r="J20" i="30" s="1"/>
  <c r="L17" i="14"/>
  <c r="S20" i="30" s="1"/>
  <c r="U20" i="30" s="1"/>
  <c r="H17" i="14"/>
  <c r="G20" i="30" s="1"/>
  <c r="K17" i="14"/>
  <c r="P20" i="30" s="1"/>
  <c r="G17" i="14"/>
  <c r="D20" i="30" s="1"/>
  <c r="F20" i="30" s="1"/>
  <c r="J17" i="14"/>
  <c r="M20" i="30" s="1"/>
  <c r="C43" i="23"/>
  <c r="D43" i="23"/>
  <c r="C44" i="23"/>
  <c r="D44" i="23"/>
  <c r="C45" i="23"/>
  <c r="D45" i="23"/>
  <c r="C46" i="23"/>
  <c r="D46" i="23"/>
  <c r="C47" i="23"/>
  <c r="D47" i="23"/>
  <c r="C48" i="23"/>
  <c r="D48" i="23"/>
  <c r="C49" i="23"/>
  <c r="D49" i="23"/>
  <c r="C50" i="23"/>
  <c r="D50" i="23"/>
  <c r="C51" i="23"/>
  <c r="D51" i="23"/>
  <c r="C52" i="23"/>
  <c r="D52" i="23"/>
  <c r="C53" i="23"/>
  <c r="D53" i="23"/>
  <c r="C54" i="23"/>
  <c r="D54" i="23"/>
  <c r="C55" i="23"/>
  <c r="D55" i="23"/>
  <c r="C56" i="23"/>
  <c r="D56" i="23"/>
  <c r="C57" i="23"/>
  <c r="D57" i="23"/>
  <c r="C58" i="23"/>
  <c r="D58" i="23"/>
  <c r="C59" i="23"/>
  <c r="D59" i="23"/>
  <c r="C60" i="23"/>
  <c r="D60" i="23"/>
  <c r="C61" i="23"/>
  <c r="D61" i="23"/>
  <c r="C62" i="23"/>
  <c r="D62" i="23"/>
  <c r="C63" i="23"/>
  <c r="D63" i="23"/>
  <c r="C64" i="23"/>
  <c r="D64" i="23"/>
  <c r="C65" i="23"/>
  <c r="D65" i="23"/>
  <c r="C66" i="23"/>
  <c r="D66" i="23"/>
  <c r="C67" i="23"/>
  <c r="D67" i="23"/>
  <c r="C68" i="23"/>
  <c r="D68" i="23"/>
  <c r="C69" i="23"/>
  <c r="D69" i="23"/>
  <c r="C70" i="23"/>
  <c r="D70" i="23"/>
  <c r="C71" i="23"/>
  <c r="D71" i="23"/>
  <c r="C72" i="23"/>
  <c r="D72" i="23"/>
  <c r="C73" i="23"/>
  <c r="D73" i="23"/>
  <c r="C74" i="23"/>
  <c r="D74" i="23"/>
  <c r="C75" i="23"/>
  <c r="D75" i="23"/>
  <c r="C76" i="23"/>
  <c r="D76" i="23"/>
  <c r="C77" i="23"/>
  <c r="D77" i="23"/>
  <c r="C78" i="23"/>
  <c r="D78" i="23"/>
  <c r="C79" i="23"/>
  <c r="D79" i="23"/>
  <c r="C80" i="23"/>
  <c r="D80" i="23"/>
  <c r="C81" i="23"/>
  <c r="D81" i="23"/>
  <c r="C82" i="23"/>
  <c r="D82" i="23"/>
  <c r="C83" i="23"/>
  <c r="D83" i="23"/>
  <c r="C84" i="23"/>
  <c r="D84" i="23"/>
  <c r="C85" i="23"/>
  <c r="D85" i="23"/>
  <c r="C86" i="23"/>
  <c r="D86" i="23"/>
  <c r="C87" i="23"/>
  <c r="D87" i="23"/>
  <c r="C88" i="23"/>
  <c r="D88" i="23"/>
  <c r="C89" i="23"/>
  <c r="D89" i="23"/>
  <c r="C90" i="23"/>
  <c r="D90" i="23"/>
  <c r="C91" i="23"/>
  <c r="D91" i="23"/>
  <c r="C92" i="23"/>
  <c r="D92" i="23"/>
  <c r="C93" i="23"/>
  <c r="D93" i="23"/>
  <c r="D42" i="23"/>
  <c r="C42" i="23"/>
  <c r="P5" i="22"/>
  <c r="O5" i="22"/>
  <c r="N5" i="22"/>
  <c r="M5" i="22"/>
  <c r="L5" i="22"/>
  <c r="K5" i="22"/>
  <c r="J13" i="22"/>
  <c r="J14" i="22"/>
  <c r="J15" i="22"/>
  <c r="J16" i="22"/>
  <c r="J17" i="22"/>
  <c r="J18" i="22"/>
  <c r="J19" i="22"/>
  <c r="J20" i="22"/>
  <c r="J21" i="22"/>
  <c r="J22" i="22"/>
  <c r="J23" i="22"/>
  <c r="J24" i="22"/>
  <c r="J25" i="22"/>
  <c r="J6" i="22"/>
  <c r="J7" i="22"/>
  <c r="J8" i="22"/>
  <c r="J9" i="22"/>
  <c r="J10" i="22"/>
  <c r="J11" i="22"/>
  <c r="J12" i="22"/>
  <c r="G29" i="3"/>
  <c r="F29" i="3"/>
  <c r="C29" i="3"/>
  <c r="G24" i="3"/>
  <c r="F24" i="3"/>
  <c r="E24" i="3"/>
  <c r="C24" i="3"/>
  <c r="G19" i="3"/>
  <c r="I19" i="3" s="1"/>
  <c r="F19" i="3"/>
  <c r="E19" i="3"/>
  <c r="H19" i="3" s="1"/>
  <c r="C19" i="3"/>
  <c r="F34" i="30" l="1"/>
  <c r="D33" i="30"/>
  <c r="I34" i="30"/>
  <c r="I33" i="30" s="1"/>
  <c r="G33" i="30"/>
  <c r="H36" i="35"/>
  <c r="H35" i="35" s="1"/>
  <c r="H36" i="10"/>
  <c r="H35" i="10" s="1"/>
  <c r="H35" i="34"/>
  <c r="I36" i="10"/>
  <c r="I35" i="10" s="1"/>
  <c r="I35" i="34"/>
  <c r="I36" i="35"/>
  <c r="I35" i="35" s="1"/>
  <c r="H24" i="34"/>
  <c r="N10" i="22"/>
  <c r="I18" i="34"/>
  <c r="I19" i="35"/>
  <c r="I18" i="35" s="1"/>
  <c r="G32" i="10"/>
  <c r="G31" i="10" s="1"/>
  <c r="G31" i="34"/>
  <c r="G30" i="34" s="1"/>
  <c r="G32" i="35"/>
  <c r="G31" i="35" s="1"/>
  <c r="E32" i="10"/>
  <c r="E31" i="10" s="1"/>
  <c r="E31" i="34"/>
  <c r="E32" i="35"/>
  <c r="E31" i="35" s="1"/>
  <c r="H31" i="34"/>
  <c r="H30" i="34" s="1"/>
  <c r="H32" i="35"/>
  <c r="H31" i="35" s="1"/>
  <c r="F32" i="10"/>
  <c r="F31" i="10" s="1"/>
  <c r="F31" i="34"/>
  <c r="F30" i="34" s="1"/>
  <c r="F32" i="35"/>
  <c r="F31" i="35" s="1"/>
  <c r="I31" i="34"/>
  <c r="I30" i="34" s="1"/>
  <c r="I32" i="35"/>
  <c r="I31" i="35" s="1"/>
  <c r="D32" i="10"/>
  <c r="D31" i="10" s="1"/>
  <c r="D31" i="34"/>
  <c r="D30" i="34" s="1"/>
  <c r="D32" i="35"/>
  <c r="D31" i="35" s="1"/>
  <c r="D36" i="10"/>
  <c r="D35" i="10" s="1"/>
  <c r="D35" i="34"/>
  <c r="D36" i="35"/>
  <c r="D35" i="35" s="1"/>
  <c r="D19" i="10"/>
  <c r="D18" i="34"/>
  <c r="D19" i="35"/>
  <c r="G29" i="10"/>
  <c r="G28" i="34"/>
  <c r="G24" i="34" s="1"/>
  <c r="G29" i="35"/>
  <c r="E34" i="10"/>
  <c r="E33" i="34"/>
  <c r="E34" i="35"/>
  <c r="E36" i="10"/>
  <c r="E35" i="10" s="1"/>
  <c r="E35" i="34"/>
  <c r="E34" i="34" s="1"/>
  <c r="E36" i="35"/>
  <c r="E35" i="35" s="1"/>
  <c r="L36" i="30"/>
  <c r="R36" i="30"/>
  <c r="U36" i="30"/>
  <c r="F27" i="30"/>
  <c r="D25" i="30"/>
  <c r="F25" i="30" s="1"/>
  <c r="F36" i="30"/>
  <c r="O36" i="30"/>
  <c r="I19" i="10"/>
  <c r="I18" i="10" s="1"/>
  <c r="R20" i="30"/>
  <c r="L20" i="30"/>
  <c r="I20" i="30"/>
  <c r="O20" i="30"/>
  <c r="H32" i="10"/>
  <c r="H31" i="10" s="1"/>
  <c r="R29" i="30"/>
  <c r="I32" i="10"/>
  <c r="I31" i="10" s="1"/>
  <c r="U29" i="30"/>
  <c r="L6" i="22"/>
  <c r="F13" i="27"/>
  <c r="D13" i="27"/>
  <c r="G13" i="27"/>
  <c r="H13" i="27"/>
  <c r="C13" i="27"/>
  <c r="E13" i="27"/>
  <c r="J15" i="27"/>
  <c r="BH9" i="25"/>
  <c r="O9" i="22"/>
  <c r="L8" i="22"/>
  <c r="P8" i="22"/>
  <c r="K9" i="22"/>
  <c r="M11" i="22"/>
  <c r="J18" i="14"/>
  <c r="M21" i="30" s="1"/>
  <c r="O21" i="30" s="1"/>
  <c r="G18" i="14"/>
  <c r="D21" i="30" s="1"/>
  <c r="F21" i="30" s="1"/>
  <c r="K18" i="14"/>
  <c r="P21" i="30" s="1"/>
  <c r="R21" i="30" s="1"/>
  <c r="H18" i="14"/>
  <c r="G21" i="30" s="1"/>
  <c r="I21" i="30" s="1"/>
  <c r="L18" i="14"/>
  <c r="S21" i="30" s="1"/>
  <c r="U21" i="30" s="1"/>
  <c r="I18" i="14"/>
  <c r="J21" i="30" s="1"/>
  <c r="L21" i="30" s="1"/>
  <c r="AX14" i="26"/>
  <c r="AX15" i="26" s="1"/>
  <c r="AT14" i="26"/>
  <c r="AT15" i="26" s="1"/>
  <c r="AP14" i="26"/>
  <c r="AP15" i="26" s="1"/>
  <c r="AL14" i="26"/>
  <c r="AL15" i="26" s="1"/>
  <c r="AH14" i="26"/>
  <c r="AH15" i="26" s="1"/>
  <c r="AD14" i="26"/>
  <c r="AD15" i="26" s="1"/>
  <c r="Z14" i="26"/>
  <c r="Z15" i="26" s="1"/>
  <c r="V14" i="26"/>
  <c r="V15" i="26" s="1"/>
  <c r="R14" i="26"/>
  <c r="R15" i="26" s="1"/>
  <c r="N14" i="26"/>
  <c r="N15" i="26" s="1"/>
  <c r="J14" i="26"/>
  <c r="J15" i="26" s="1"/>
  <c r="F14" i="26"/>
  <c r="F15" i="26" s="1"/>
  <c r="AY14" i="26"/>
  <c r="AY15" i="26" s="1"/>
  <c r="AU14" i="26"/>
  <c r="AU15" i="26" s="1"/>
  <c r="AQ14" i="26"/>
  <c r="AQ15" i="26" s="1"/>
  <c r="AM14" i="26"/>
  <c r="AM15" i="26" s="1"/>
  <c r="AI14" i="26"/>
  <c r="AI15" i="26" s="1"/>
  <c r="AE14" i="26"/>
  <c r="AE15" i="26" s="1"/>
  <c r="AA14" i="26"/>
  <c r="AA15" i="26" s="1"/>
  <c r="W14" i="26"/>
  <c r="W15" i="26" s="1"/>
  <c r="S14" i="26"/>
  <c r="S15" i="26" s="1"/>
  <c r="O14" i="26"/>
  <c r="O15" i="26" s="1"/>
  <c r="K14" i="26"/>
  <c r="K15" i="26" s="1"/>
  <c r="G14" i="26"/>
  <c r="G15" i="26" s="1"/>
  <c r="AV14" i="26"/>
  <c r="AV15" i="26" s="1"/>
  <c r="AR14" i="26"/>
  <c r="AR15" i="26" s="1"/>
  <c r="AN14" i="26"/>
  <c r="AN15" i="26" s="1"/>
  <c r="AJ14" i="26"/>
  <c r="AJ15" i="26" s="1"/>
  <c r="AF14" i="26"/>
  <c r="AF15" i="26" s="1"/>
  <c r="AB14" i="26"/>
  <c r="AB15" i="26" s="1"/>
  <c r="X14" i="26"/>
  <c r="X15" i="26" s="1"/>
  <c r="T14" i="26"/>
  <c r="T15" i="26" s="1"/>
  <c r="P14" i="26"/>
  <c r="P15" i="26" s="1"/>
  <c r="L14" i="26"/>
  <c r="L15" i="26" s="1"/>
  <c r="H14" i="26"/>
  <c r="H15" i="26" s="1"/>
  <c r="D14" i="26"/>
  <c r="D15" i="26" s="1"/>
  <c r="C14" i="26"/>
  <c r="C15" i="26" s="1"/>
  <c r="BB14" i="26"/>
  <c r="BB15" i="26" s="1"/>
  <c r="AW14" i="26"/>
  <c r="AW15" i="26" s="1"/>
  <c r="AS14" i="26"/>
  <c r="AS15" i="26" s="1"/>
  <c r="AO14" i="26"/>
  <c r="AO15" i="26" s="1"/>
  <c r="AK14" i="26"/>
  <c r="AK15" i="26" s="1"/>
  <c r="AG14" i="26"/>
  <c r="AG15" i="26" s="1"/>
  <c r="AC14" i="26"/>
  <c r="AC15" i="26" s="1"/>
  <c r="Y14" i="26"/>
  <c r="Y15" i="26" s="1"/>
  <c r="U14" i="26"/>
  <c r="U15" i="26" s="1"/>
  <c r="Q14" i="26"/>
  <c r="Q15" i="26" s="1"/>
  <c r="M14" i="26"/>
  <c r="M15" i="26" s="1"/>
  <c r="I14" i="26"/>
  <c r="I15" i="26" s="1"/>
  <c r="E14" i="26"/>
  <c r="E15" i="26" s="1"/>
  <c r="P6" i="22"/>
  <c r="K24" i="22"/>
  <c r="K20" i="22"/>
  <c r="K16" i="22"/>
  <c r="K12" i="22"/>
  <c r="K8" i="22"/>
  <c r="N7" i="22"/>
  <c r="N25" i="22"/>
  <c r="O24" i="22"/>
  <c r="P23" i="22"/>
  <c r="L23" i="22"/>
  <c r="M22" i="22"/>
  <c r="N21" i="22"/>
  <c r="O20" i="22"/>
  <c r="P19" i="22"/>
  <c r="L19" i="22"/>
  <c r="M18" i="22"/>
  <c r="N17" i="22"/>
  <c r="O16" i="22"/>
  <c r="P15" i="22"/>
  <c r="L15" i="22"/>
  <c r="M14" i="22"/>
  <c r="N13" i="22"/>
  <c r="O12" i="22"/>
  <c r="P11" i="22"/>
  <c r="L11" i="22"/>
  <c r="M10" i="22"/>
  <c r="N9" i="22"/>
  <c r="O8" i="22"/>
  <c r="O6" i="22"/>
  <c r="K6" i="22"/>
  <c r="K23" i="22"/>
  <c r="K19" i="22"/>
  <c r="K15" i="22"/>
  <c r="K11" i="22"/>
  <c r="L7" i="22"/>
  <c r="M7" i="22"/>
  <c r="M25" i="22"/>
  <c r="N24" i="22"/>
  <c r="O23" i="22"/>
  <c r="P22" i="22"/>
  <c r="L22" i="22"/>
  <c r="M21" i="22"/>
  <c r="N20" i="22"/>
  <c r="O19" i="22"/>
  <c r="P18" i="22"/>
  <c r="L18" i="22"/>
  <c r="M17" i="22"/>
  <c r="N16" i="22"/>
  <c r="O15" i="22"/>
  <c r="P14" i="22"/>
  <c r="L14" i="22"/>
  <c r="M13" i="22"/>
  <c r="N12" i="22"/>
  <c r="O11" i="22"/>
  <c r="P10" i="22"/>
  <c r="L10" i="22"/>
  <c r="M9" i="22"/>
  <c r="N8" i="22"/>
  <c r="N6" i="22"/>
  <c r="K7" i="22"/>
  <c r="K22" i="22"/>
  <c r="K18" i="22"/>
  <c r="K14" i="22"/>
  <c r="K10" i="22"/>
  <c r="P7" i="22"/>
  <c r="P25" i="22"/>
  <c r="L25" i="22"/>
  <c r="M24" i="22"/>
  <c r="N23" i="22"/>
  <c r="O22" i="22"/>
  <c r="P21" i="22"/>
  <c r="L21" i="22"/>
  <c r="M20" i="22"/>
  <c r="N19" i="22"/>
  <c r="O18" i="22"/>
  <c r="P17" i="22"/>
  <c r="L17" i="22"/>
  <c r="M16" i="22"/>
  <c r="N15" i="22"/>
  <c r="O14" i="22"/>
  <c r="P13" i="22"/>
  <c r="L13" i="22"/>
  <c r="M12" i="22"/>
  <c r="N11" i="22"/>
  <c r="O10" i="22"/>
  <c r="P9" i="22"/>
  <c r="L9" i="22"/>
  <c r="M8" i="22"/>
  <c r="M6" i="22"/>
  <c r="K25" i="22"/>
  <c r="K21" i="22"/>
  <c r="K17" i="22"/>
  <c r="K13" i="22"/>
  <c r="O7" i="22"/>
  <c r="O25" i="22"/>
  <c r="P24" i="22"/>
  <c r="L24" i="22"/>
  <c r="M23" i="22"/>
  <c r="N22" i="22"/>
  <c r="O21" i="22"/>
  <c r="P20" i="22"/>
  <c r="L20" i="22"/>
  <c r="M19" i="22"/>
  <c r="N18" i="22"/>
  <c r="O17" i="22"/>
  <c r="P16" i="22"/>
  <c r="L16" i="22"/>
  <c r="M15" i="22"/>
  <c r="N14" i="22"/>
  <c r="O13" i="22"/>
  <c r="P12" i="22"/>
  <c r="L12" i="22"/>
  <c r="F14" i="3"/>
  <c r="E14" i="3"/>
  <c r="H14" i="3" s="1"/>
  <c r="C14" i="3"/>
  <c r="C9" i="3"/>
  <c r="F9" i="3"/>
  <c r="F5" i="3"/>
  <c r="E5" i="3"/>
  <c r="H5" i="3" s="1"/>
  <c r="C5" i="3"/>
  <c r="L269" i="2"/>
  <c r="M269" i="2"/>
  <c r="L270" i="2"/>
  <c r="M270" i="2"/>
  <c r="L271" i="2"/>
  <c r="M271" i="2"/>
  <c r="L272" i="2"/>
  <c r="M272" i="2"/>
  <c r="L273" i="2"/>
  <c r="M273" i="2"/>
  <c r="L274" i="2"/>
  <c r="M274" i="2"/>
  <c r="L275" i="2"/>
  <c r="M275" i="2"/>
  <c r="L276" i="2"/>
  <c r="M276" i="2"/>
  <c r="L277" i="2"/>
  <c r="M277" i="2"/>
  <c r="L278" i="2"/>
  <c r="M278" i="2"/>
  <c r="L279" i="2"/>
  <c r="M279" i="2"/>
  <c r="L280" i="2"/>
  <c r="M280" i="2"/>
  <c r="L281" i="2"/>
  <c r="M281" i="2"/>
  <c r="L282" i="2"/>
  <c r="M282" i="2"/>
  <c r="L283" i="2"/>
  <c r="M283" i="2"/>
  <c r="L284" i="2"/>
  <c r="M284" i="2"/>
  <c r="L285" i="2"/>
  <c r="M285" i="2"/>
  <c r="L286" i="2"/>
  <c r="M286" i="2"/>
  <c r="L287" i="2"/>
  <c r="M287" i="2"/>
  <c r="L288" i="2"/>
  <c r="M288" i="2"/>
  <c r="L289" i="2"/>
  <c r="M289" i="2"/>
  <c r="L290" i="2"/>
  <c r="M290" i="2"/>
  <c r="L291" i="2"/>
  <c r="M291" i="2"/>
  <c r="L292" i="2"/>
  <c r="M292" i="2"/>
  <c r="L293" i="2"/>
  <c r="M293" i="2"/>
  <c r="L294" i="2"/>
  <c r="M294" i="2"/>
  <c r="L295" i="2"/>
  <c r="M295" i="2"/>
  <c r="L296" i="2"/>
  <c r="M296" i="2"/>
  <c r="L297" i="2"/>
  <c r="M297" i="2"/>
  <c r="L298" i="2"/>
  <c r="M298" i="2"/>
  <c r="L299" i="2"/>
  <c r="M299" i="2"/>
  <c r="L300" i="2"/>
  <c r="M300" i="2"/>
  <c r="L301" i="2"/>
  <c r="M301" i="2"/>
  <c r="L302" i="2"/>
  <c r="M302" i="2"/>
  <c r="L303" i="2"/>
  <c r="M303" i="2"/>
  <c r="L304" i="2"/>
  <c r="M304" i="2"/>
  <c r="L305" i="2"/>
  <c r="M305" i="2"/>
  <c r="L306" i="2"/>
  <c r="M306" i="2"/>
  <c r="L307" i="2"/>
  <c r="M307" i="2"/>
  <c r="L308" i="2"/>
  <c r="M308" i="2"/>
  <c r="L309" i="2"/>
  <c r="M309" i="2"/>
  <c r="L310" i="2"/>
  <c r="M310" i="2"/>
  <c r="L311" i="2"/>
  <c r="M311" i="2"/>
  <c r="L312" i="2"/>
  <c r="M312" i="2"/>
  <c r="L313" i="2"/>
  <c r="M313" i="2"/>
  <c r="L314" i="2"/>
  <c r="M314" i="2"/>
  <c r="L315" i="2"/>
  <c r="M315" i="2"/>
  <c r="L316" i="2"/>
  <c r="M316" i="2"/>
  <c r="L317" i="2"/>
  <c r="M317" i="2"/>
  <c r="L318" i="2"/>
  <c r="M318" i="2"/>
  <c r="L319" i="2"/>
  <c r="M319" i="2"/>
  <c r="L320" i="2"/>
  <c r="M320" i="2"/>
  <c r="L321" i="2"/>
  <c r="M321" i="2"/>
  <c r="L322" i="2"/>
  <c r="M322" i="2"/>
  <c r="L323" i="2"/>
  <c r="M323" i="2"/>
  <c r="L324" i="2"/>
  <c r="M324" i="2"/>
  <c r="L325" i="2"/>
  <c r="M325" i="2"/>
  <c r="L326" i="2"/>
  <c r="M326" i="2"/>
  <c r="L327" i="2"/>
  <c r="M327" i="2"/>
  <c r="L328" i="2"/>
  <c r="M328" i="2"/>
  <c r="L329" i="2"/>
  <c r="M329" i="2"/>
  <c r="L330" i="2"/>
  <c r="M330" i="2"/>
  <c r="L331" i="2"/>
  <c r="M331" i="2"/>
  <c r="L332" i="2"/>
  <c r="M332" i="2"/>
  <c r="L333" i="2"/>
  <c r="M333" i="2"/>
  <c r="L334" i="2"/>
  <c r="M334" i="2"/>
  <c r="L335" i="2"/>
  <c r="M335" i="2"/>
  <c r="L336" i="2"/>
  <c r="M336" i="2"/>
  <c r="L337" i="2"/>
  <c r="M337" i="2"/>
  <c r="L338" i="2"/>
  <c r="M338" i="2"/>
  <c r="L339" i="2"/>
  <c r="M339" i="2"/>
  <c r="L340" i="2"/>
  <c r="M340" i="2"/>
  <c r="L341" i="2"/>
  <c r="M341" i="2"/>
  <c r="L342" i="2"/>
  <c r="M342" i="2"/>
  <c r="L343" i="2"/>
  <c r="M343" i="2"/>
  <c r="L344" i="2"/>
  <c r="M344" i="2"/>
  <c r="L345" i="2"/>
  <c r="M345" i="2"/>
  <c r="L346" i="2"/>
  <c r="M346" i="2"/>
  <c r="L347" i="2"/>
  <c r="M347" i="2"/>
  <c r="L348" i="2"/>
  <c r="M348" i="2"/>
  <c r="L349" i="2"/>
  <c r="M349" i="2"/>
  <c r="L350" i="2"/>
  <c r="M350" i="2"/>
  <c r="L351" i="2"/>
  <c r="M351" i="2"/>
  <c r="L352" i="2"/>
  <c r="M352" i="2"/>
  <c r="L353" i="2"/>
  <c r="M353" i="2"/>
  <c r="L354" i="2"/>
  <c r="M354" i="2"/>
  <c r="L355" i="2"/>
  <c r="M355" i="2"/>
  <c r="L356" i="2"/>
  <c r="M356" i="2"/>
  <c r="L357" i="2"/>
  <c r="M357" i="2"/>
  <c r="L358" i="2"/>
  <c r="M358" i="2"/>
  <c r="L359" i="2"/>
  <c r="M359" i="2"/>
  <c r="L360" i="2"/>
  <c r="M360" i="2"/>
  <c r="L361" i="2"/>
  <c r="M361" i="2"/>
  <c r="L362" i="2"/>
  <c r="M362" i="2"/>
  <c r="L363" i="2"/>
  <c r="M363" i="2"/>
  <c r="L364" i="2"/>
  <c r="M364" i="2"/>
  <c r="L365" i="2"/>
  <c r="M365" i="2"/>
  <c r="L366" i="2"/>
  <c r="M366" i="2"/>
  <c r="L367" i="2"/>
  <c r="M367" i="2"/>
  <c r="L368" i="2"/>
  <c r="M368" i="2"/>
  <c r="L369" i="2"/>
  <c r="M369" i="2"/>
  <c r="L370" i="2"/>
  <c r="M370" i="2"/>
  <c r="L371" i="2"/>
  <c r="M371" i="2"/>
  <c r="L372" i="2"/>
  <c r="M372" i="2"/>
  <c r="L373" i="2"/>
  <c r="M373" i="2"/>
  <c r="L374" i="2"/>
  <c r="M374" i="2"/>
  <c r="L375" i="2"/>
  <c r="M375" i="2"/>
  <c r="L376" i="2"/>
  <c r="M376" i="2"/>
  <c r="L377" i="2"/>
  <c r="M377" i="2"/>
  <c r="L378" i="2"/>
  <c r="M378" i="2"/>
  <c r="L379" i="2"/>
  <c r="M379" i="2"/>
  <c r="L380" i="2"/>
  <c r="M380" i="2"/>
  <c r="L381" i="2"/>
  <c r="M381" i="2"/>
  <c r="L382" i="2"/>
  <c r="M382" i="2"/>
  <c r="L383" i="2"/>
  <c r="M383" i="2"/>
  <c r="L384" i="2"/>
  <c r="M384" i="2"/>
  <c r="L385" i="2"/>
  <c r="M385" i="2"/>
  <c r="L386" i="2"/>
  <c r="M386" i="2"/>
  <c r="L387" i="2"/>
  <c r="M387" i="2"/>
  <c r="L388" i="2"/>
  <c r="M388" i="2"/>
  <c r="L389" i="2"/>
  <c r="M389" i="2"/>
  <c r="L390" i="2"/>
  <c r="M390" i="2"/>
  <c r="L391" i="2"/>
  <c r="M391" i="2"/>
  <c r="L392" i="2"/>
  <c r="M392" i="2"/>
  <c r="L393" i="2"/>
  <c r="M393" i="2"/>
  <c r="L394" i="2"/>
  <c r="M394" i="2"/>
  <c r="L395" i="2"/>
  <c r="M395" i="2"/>
  <c r="L396" i="2"/>
  <c r="M396" i="2"/>
  <c r="L397" i="2"/>
  <c r="M397" i="2"/>
  <c r="L398" i="2"/>
  <c r="M398" i="2"/>
  <c r="L399" i="2"/>
  <c r="M399" i="2"/>
  <c r="L400" i="2"/>
  <c r="M400" i="2"/>
  <c r="L401" i="2"/>
  <c r="M401" i="2"/>
  <c r="L402" i="2"/>
  <c r="M402" i="2"/>
  <c r="L403" i="2"/>
  <c r="M403" i="2"/>
  <c r="L404" i="2"/>
  <c r="M404" i="2"/>
  <c r="L405" i="2"/>
  <c r="M405" i="2"/>
  <c r="L406" i="2"/>
  <c r="M406" i="2"/>
  <c r="L407" i="2"/>
  <c r="M407" i="2"/>
  <c r="L408" i="2"/>
  <c r="M408" i="2"/>
  <c r="L409" i="2"/>
  <c r="M409" i="2"/>
  <c r="L410" i="2"/>
  <c r="M410" i="2"/>
  <c r="L411" i="2"/>
  <c r="M411" i="2"/>
  <c r="L412" i="2"/>
  <c r="M412" i="2"/>
  <c r="L413" i="2"/>
  <c r="M413" i="2"/>
  <c r="L414" i="2"/>
  <c r="M414" i="2"/>
  <c r="L415" i="2"/>
  <c r="M415" i="2"/>
  <c r="L416" i="2"/>
  <c r="M416" i="2"/>
  <c r="L417" i="2"/>
  <c r="M417" i="2"/>
  <c r="L418" i="2"/>
  <c r="M418" i="2"/>
  <c r="L419" i="2"/>
  <c r="M419" i="2"/>
  <c r="L420" i="2"/>
  <c r="M420" i="2"/>
  <c r="L421" i="2"/>
  <c r="M421" i="2"/>
  <c r="L422" i="2"/>
  <c r="M422" i="2"/>
  <c r="L423" i="2"/>
  <c r="M423" i="2"/>
  <c r="L424" i="2"/>
  <c r="M424" i="2"/>
  <c r="L425" i="2"/>
  <c r="M425" i="2"/>
  <c r="L426" i="2"/>
  <c r="M426" i="2"/>
  <c r="L427" i="2"/>
  <c r="M427" i="2"/>
  <c r="L428" i="2"/>
  <c r="M428" i="2"/>
  <c r="L429" i="2"/>
  <c r="M429" i="2"/>
  <c r="L430" i="2"/>
  <c r="M430" i="2"/>
  <c r="L431" i="2"/>
  <c r="M431" i="2"/>
  <c r="L432" i="2"/>
  <c r="M432" i="2"/>
  <c r="L433" i="2"/>
  <c r="M433" i="2"/>
  <c r="L434" i="2"/>
  <c r="M434" i="2"/>
  <c r="L435" i="2"/>
  <c r="M435" i="2"/>
  <c r="L436" i="2"/>
  <c r="M436" i="2"/>
  <c r="L437" i="2"/>
  <c r="M437" i="2"/>
  <c r="L438" i="2"/>
  <c r="M438" i="2"/>
  <c r="L439" i="2"/>
  <c r="M439" i="2"/>
  <c r="L440" i="2"/>
  <c r="M440" i="2"/>
  <c r="L441" i="2"/>
  <c r="M441" i="2"/>
  <c r="L442" i="2"/>
  <c r="M442" i="2"/>
  <c r="L443" i="2"/>
  <c r="M443" i="2"/>
  <c r="L444" i="2"/>
  <c r="M444" i="2"/>
  <c r="L445" i="2"/>
  <c r="M445" i="2"/>
  <c r="L446" i="2"/>
  <c r="M446" i="2"/>
  <c r="L447" i="2"/>
  <c r="M447" i="2"/>
  <c r="L448" i="2"/>
  <c r="M448" i="2"/>
  <c r="L449" i="2"/>
  <c r="M449" i="2"/>
  <c r="L450" i="2"/>
  <c r="M450" i="2"/>
  <c r="L451" i="2"/>
  <c r="M451" i="2"/>
  <c r="L452" i="2"/>
  <c r="M452" i="2"/>
  <c r="L453" i="2"/>
  <c r="M453" i="2"/>
  <c r="L454" i="2"/>
  <c r="M454" i="2"/>
  <c r="L455" i="2"/>
  <c r="M455" i="2"/>
  <c r="L456" i="2"/>
  <c r="M456" i="2"/>
  <c r="L457" i="2"/>
  <c r="M457" i="2"/>
  <c r="L458" i="2"/>
  <c r="M458" i="2"/>
  <c r="L459" i="2"/>
  <c r="M459" i="2"/>
  <c r="L460" i="2"/>
  <c r="M460" i="2"/>
  <c r="L461" i="2"/>
  <c r="M461" i="2"/>
  <c r="L462" i="2"/>
  <c r="M462" i="2"/>
  <c r="L463" i="2"/>
  <c r="M463" i="2"/>
  <c r="L464" i="2"/>
  <c r="M464" i="2"/>
  <c r="L465" i="2"/>
  <c r="M465" i="2"/>
  <c r="L466" i="2"/>
  <c r="M466" i="2"/>
  <c r="L467" i="2"/>
  <c r="M467" i="2"/>
  <c r="L468" i="2"/>
  <c r="M468" i="2"/>
  <c r="L469" i="2"/>
  <c r="M469" i="2"/>
  <c r="L470" i="2"/>
  <c r="M470" i="2"/>
  <c r="L471" i="2"/>
  <c r="M471" i="2"/>
  <c r="L472" i="2"/>
  <c r="M472" i="2"/>
  <c r="L473" i="2"/>
  <c r="M473" i="2"/>
  <c r="L474" i="2"/>
  <c r="M474" i="2"/>
  <c r="L475" i="2"/>
  <c r="M475" i="2"/>
  <c r="L476" i="2"/>
  <c r="M476" i="2"/>
  <c r="L477" i="2"/>
  <c r="M477" i="2"/>
  <c r="L478" i="2"/>
  <c r="M478" i="2"/>
  <c r="L479" i="2"/>
  <c r="M479" i="2"/>
  <c r="L480" i="2"/>
  <c r="M480" i="2"/>
  <c r="L481" i="2"/>
  <c r="M481" i="2"/>
  <c r="L482" i="2"/>
  <c r="M482" i="2"/>
  <c r="L483" i="2"/>
  <c r="M483" i="2"/>
  <c r="L484" i="2"/>
  <c r="M484" i="2"/>
  <c r="L485" i="2"/>
  <c r="M485" i="2"/>
  <c r="L486" i="2"/>
  <c r="M486" i="2"/>
  <c r="L487" i="2"/>
  <c r="M487" i="2"/>
  <c r="L488" i="2"/>
  <c r="M488" i="2"/>
  <c r="L489" i="2"/>
  <c r="M489" i="2"/>
  <c r="L490" i="2"/>
  <c r="M490" i="2"/>
  <c r="L491" i="2"/>
  <c r="M491" i="2"/>
  <c r="L492" i="2"/>
  <c r="M492" i="2"/>
  <c r="L493" i="2"/>
  <c r="M493" i="2"/>
  <c r="L494" i="2"/>
  <c r="M494" i="2"/>
  <c r="L495" i="2"/>
  <c r="M495" i="2"/>
  <c r="L496" i="2"/>
  <c r="M496" i="2"/>
  <c r="L497" i="2"/>
  <c r="M497" i="2"/>
  <c r="L498" i="2"/>
  <c r="M498" i="2"/>
  <c r="L499" i="2"/>
  <c r="M499" i="2"/>
  <c r="L500" i="2"/>
  <c r="M500" i="2"/>
  <c r="L501" i="2"/>
  <c r="M501" i="2"/>
  <c r="L502" i="2"/>
  <c r="M502" i="2"/>
  <c r="L503" i="2"/>
  <c r="M503" i="2"/>
  <c r="L504" i="2"/>
  <c r="M504" i="2"/>
  <c r="L505" i="2"/>
  <c r="M505" i="2"/>
  <c r="L506" i="2"/>
  <c r="M506" i="2"/>
  <c r="L507" i="2"/>
  <c r="M507" i="2"/>
  <c r="L508" i="2"/>
  <c r="M508" i="2"/>
  <c r="L509" i="2"/>
  <c r="M509" i="2"/>
  <c r="L510" i="2"/>
  <c r="M510" i="2"/>
  <c r="L511" i="2"/>
  <c r="M511" i="2"/>
  <c r="L512" i="2"/>
  <c r="M512" i="2"/>
  <c r="L513" i="2"/>
  <c r="M513" i="2"/>
  <c r="L514" i="2"/>
  <c r="M514" i="2"/>
  <c r="L515" i="2"/>
  <c r="M515" i="2"/>
  <c r="L516" i="2"/>
  <c r="M516" i="2"/>
  <c r="L517" i="2"/>
  <c r="M517" i="2"/>
  <c r="L518" i="2"/>
  <c r="M518" i="2"/>
  <c r="L519" i="2"/>
  <c r="M519" i="2"/>
  <c r="L520" i="2"/>
  <c r="M520" i="2"/>
  <c r="L521" i="2"/>
  <c r="M521" i="2"/>
  <c r="L522" i="2"/>
  <c r="M522" i="2"/>
  <c r="L523" i="2"/>
  <c r="M523" i="2"/>
  <c r="L524" i="2"/>
  <c r="M524" i="2"/>
  <c r="L525" i="2"/>
  <c r="M525" i="2"/>
  <c r="L526" i="2"/>
  <c r="M526" i="2"/>
  <c r="L527" i="2"/>
  <c r="M527" i="2"/>
  <c r="L528" i="2"/>
  <c r="M528" i="2"/>
  <c r="L529" i="2"/>
  <c r="M529" i="2"/>
  <c r="L530" i="2"/>
  <c r="M530" i="2"/>
  <c r="L531" i="2"/>
  <c r="M531" i="2"/>
  <c r="L532" i="2"/>
  <c r="M532" i="2"/>
  <c r="L533" i="2"/>
  <c r="M533" i="2"/>
  <c r="L534" i="2"/>
  <c r="M534" i="2"/>
  <c r="L535" i="2"/>
  <c r="M535" i="2"/>
  <c r="L536" i="2"/>
  <c r="M536" i="2"/>
  <c r="L537" i="2"/>
  <c r="M537" i="2"/>
  <c r="L538" i="2"/>
  <c r="M538" i="2"/>
  <c r="L539" i="2"/>
  <c r="M539" i="2"/>
  <c r="L540" i="2"/>
  <c r="M540" i="2"/>
  <c r="L541" i="2"/>
  <c r="M541" i="2"/>
  <c r="L542" i="2"/>
  <c r="M542" i="2"/>
  <c r="L543" i="2"/>
  <c r="M543" i="2"/>
  <c r="L544" i="2"/>
  <c r="M544" i="2"/>
  <c r="L545" i="2"/>
  <c r="M545" i="2"/>
  <c r="L546" i="2"/>
  <c r="M546" i="2"/>
  <c r="L547" i="2"/>
  <c r="M547" i="2"/>
  <c r="L548" i="2"/>
  <c r="M548" i="2"/>
  <c r="L549" i="2"/>
  <c r="M549" i="2"/>
  <c r="L550" i="2"/>
  <c r="M550" i="2"/>
  <c r="L551" i="2"/>
  <c r="M551" i="2"/>
  <c r="L552" i="2"/>
  <c r="M552" i="2"/>
  <c r="L553" i="2"/>
  <c r="M553" i="2"/>
  <c r="L554" i="2"/>
  <c r="M554" i="2"/>
  <c r="L555" i="2"/>
  <c r="M555" i="2"/>
  <c r="L556" i="2"/>
  <c r="M556" i="2"/>
  <c r="L557" i="2"/>
  <c r="M557" i="2"/>
  <c r="L558" i="2"/>
  <c r="M558" i="2"/>
  <c r="L559" i="2"/>
  <c r="M559" i="2"/>
  <c r="L560" i="2"/>
  <c r="M560" i="2"/>
  <c r="L561" i="2"/>
  <c r="M561" i="2"/>
  <c r="L562" i="2"/>
  <c r="M562" i="2"/>
  <c r="L563" i="2"/>
  <c r="M563" i="2"/>
  <c r="L564" i="2"/>
  <c r="M564" i="2"/>
  <c r="L565" i="2"/>
  <c r="M565" i="2"/>
  <c r="L566" i="2"/>
  <c r="M566" i="2"/>
  <c r="L567" i="2"/>
  <c r="M567" i="2"/>
  <c r="L568" i="2"/>
  <c r="M568" i="2"/>
  <c r="L569" i="2"/>
  <c r="M569" i="2"/>
  <c r="L570" i="2"/>
  <c r="M570" i="2"/>
  <c r="L571" i="2"/>
  <c r="M571" i="2"/>
  <c r="L572" i="2"/>
  <c r="M572" i="2"/>
  <c r="L573" i="2"/>
  <c r="M573" i="2"/>
  <c r="L574" i="2"/>
  <c r="M574" i="2"/>
  <c r="L575" i="2"/>
  <c r="M575" i="2"/>
  <c r="L576" i="2"/>
  <c r="M576" i="2"/>
  <c r="L577" i="2"/>
  <c r="M577" i="2"/>
  <c r="L578" i="2"/>
  <c r="M578" i="2"/>
  <c r="L579" i="2"/>
  <c r="M579" i="2"/>
  <c r="L580" i="2"/>
  <c r="M580" i="2"/>
  <c r="L581" i="2"/>
  <c r="M581" i="2"/>
  <c r="L582" i="2"/>
  <c r="M582" i="2"/>
  <c r="L583" i="2"/>
  <c r="M583" i="2"/>
  <c r="L584" i="2"/>
  <c r="M584" i="2"/>
  <c r="L585" i="2"/>
  <c r="M585" i="2"/>
  <c r="L586" i="2"/>
  <c r="M586" i="2"/>
  <c r="L587" i="2"/>
  <c r="M587" i="2"/>
  <c r="L588" i="2"/>
  <c r="M588" i="2"/>
  <c r="L589" i="2"/>
  <c r="M589" i="2"/>
  <c r="L590" i="2"/>
  <c r="M590" i="2"/>
  <c r="L591" i="2"/>
  <c r="M591" i="2"/>
  <c r="L592" i="2"/>
  <c r="M592" i="2"/>
  <c r="L593" i="2"/>
  <c r="M593" i="2"/>
  <c r="L594" i="2"/>
  <c r="M594" i="2"/>
  <c r="L595" i="2"/>
  <c r="M595" i="2"/>
  <c r="L596" i="2"/>
  <c r="M596" i="2"/>
  <c r="L597" i="2"/>
  <c r="M597" i="2"/>
  <c r="L598" i="2"/>
  <c r="M598" i="2"/>
  <c r="L599" i="2"/>
  <c r="M599" i="2"/>
  <c r="L600" i="2"/>
  <c r="M600" i="2"/>
  <c r="L601" i="2"/>
  <c r="M601" i="2"/>
  <c r="L602" i="2"/>
  <c r="M602" i="2"/>
  <c r="L603" i="2"/>
  <c r="M603" i="2"/>
  <c r="L604" i="2"/>
  <c r="M604" i="2"/>
  <c r="L605" i="2"/>
  <c r="M605" i="2"/>
  <c r="L606" i="2"/>
  <c r="M606" i="2"/>
  <c r="L607" i="2"/>
  <c r="M607" i="2"/>
  <c r="L608" i="2"/>
  <c r="M608" i="2"/>
  <c r="L609" i="2"/>
  <c r="M609" i="2"/>
  <c r="L610" i="2"/>
  <c r="M610" i="2"/>
  <c r="L611" i="2"/>
  <c r="M611" i="2"/>
  <c r="L612" i="2"/>
  <c r="M612" i="2"/>
  <c r="L613" i="2"/>
  <c r="M613" i="2"/>
  <c r="L614" i="2"/>
  <c r="M614" i="2"/>
  <c r="L615" i="2"/>
  <c r="M615" i="2"/>
  <c r="L616" i="2"/>
  <c r="M616" i="2"/>
  <c r="L617" i="2"/>
  <c r="M617" i="2"/>
  <c r="L618" i="2"/>
  <c r="M618" i="2"/>
  <c r="L619" i="2"/>
  <c r="M619" i="2"/>
  <c r="L620" i="2"/>
  <c r="M620" i="2"/>
  <c r="L621" i="2"/>
  <c r="M621" i="2"/>
  <c r="L622" i="2"/>
  <c r="M622" i="2"/>
  <c r="L623" i="2"/>
  <c r="M623" i="2"/>
  <c r="L624" i="2"/>
  <c r="M624" i="2"/>
  <c r="L625" i="2"/>
  <c r="M625" i="2"/>
  <c r="L626" i="2"/>
  <c r="M626" i="2"/>
  <c r="L627" i="2"/>
  <c r="M627" i="2"/>
  <c r="L628" i="2"/>
  <c r="M628" i="2"/>
  <c r="L629" i="2"/>
  <c r="M629" i="2"/>
  <c r="L630" i="2"/>
  <c r="M630" i="2"/>
  <c r="L631" i="2"/>
  <c r="M631" i="2"/>
  <c r="L632" i="2"/>
  <c r="M632" i="2"/>
  <c r="L633" i="2"/>
  <c r="M633" i="2"/>
  <c r="L634" i="2"/>
  <c r="M634" i="2"/>
  <c r="L635" i="2"/>
  <c r="M635" i="2"/>
  <c r="L636" i="2"/>
  <c r="M636" i="2"/>
  <c r="L637" i="2"/>
  <c r="M637" i="2"/>
  <c r="L638" i="2"/>
  <c r="M638" i="2"/>
  <c r="L639" i="2"/>
  <c r="M639" i="2"/>
  <c r="L640" i="2"/>
  <c r="M640" i="2"/>
  <c r="L641" i="2"/>
  <c r="M641" i="2"/>
  <c r="L642" i="2"/>
  <c r="M642" i="2"/>
  <c r="L643" i="2"/>
  <c r="M643" i="2"/>
  <c r="L644" i="2"/>
  <c r="M644" i="2"/>
  <c r="L645" i="2"/>
  <c r="M645" i="2"/>
  <c r="L646" i="2"/>
  <c r="M646" i="2"/>
  <c r="L647" i="2"/>
  <c r="M647" i="2"/>
  <c r="L648" i="2"/>
  <c r="M648" i="2"/>
  <c r="L649" i="2"/>
  <c r="M649" i="2"/>
  <c r="L650" i="2"/>
  <c r="M650" i="2"/>
  <c r="L651" i="2"/>
  <c r="M651" i="2"/>
  <c r="L652" i="2"/>
  <c r="M652" i="2"/>
  <c r="L653" i="2"/>
  <c r="M653" i="2"/>
  <c r="L654" i="2"/>
  <c r="M654" i="2"/>
  <c r="L655" i="2"/>
  <c r="M655" i="2"/>
  <c r="L656" i="2"/>
  <c r="M656" i="2"/>
  <c r="L657" i="2"/>
  <c r="M657" i="2"/>
  <c r="L658" i="2"/>
  <c r="M658" i="2"/>
  <c r="L659" i="2"/>
  <c r="M659" i="2"/>
  <c r="L660" i="2"/>
  <c r="M660" i="2"/>
  <c r="L661" i="2"/>
  <c r="M661" i="2"/>
  <c r="L662" i="2"/>
  <c r="M662" i="2"/>
  <c r="L663" i="2"/>
  <c r="M663" i="2"/>
  <c r="L664" i="2"/>
  <c r="M664" i="2"/>
  <c r="L665" i="2"/>
  <c r="M665" i="2"/>
  <c r="L666" i="2"/>
  <c r="M666" i="2"/>
  <c r="L667" i="2"/>
  <c r="M667" i="2"/>
  <c r="L668" i="2"/>
  <c r="M668" i="2"/>
  <c r="L669" i="2"/>
  <c r="M669" i="2"/>
  <c r="L670" i="2"/>
  <c r="M670" i="2"/>
  <c r="L671" i="2"/>
  <c r="M671" i="2"/>
  <c r="L672" i="2"/>
  <c r="M672" i="2"/>
  <c r="L673" i="2"/>
  <c r="M673" i="2"/>
  <c r="L674" i="2"/>
  <c r="M674" i="2"/>
  <c r="L675" i="2"/>
  <c r="M675" i="2"/>
  <c r="L676" i="2"/>
  <c r="M676" i="2"/>
  <c r="L677" i="2"/>
  <c r="M677" i="2"/>
  <c r="L678" i="2"/>
  <c r="M678" i="2"/>
  <c r="L679" i="2"/>
  <c r="M679" i="2"/>
  <c r="L680" i="2"/>
  <c r="M680" i="2"/>
  <c r="L681" i="2"/>
  <c r="M681" i="2"/>
  <c r="L682" i="2"/>
  <c r="M682" i="2"/>
  <c r="L683" i="2"/>
  <c r="M683" i="2"/>
  <c r="L684" i="2"/>
  <c r="M684" i="2"/>
  <c r="L685" i="2"/>
  <c r="M685" i="2"/>
  <c r="L686" i="2"/>
  <c r="M686" i="2"/>
  <c r="L687" i="2"/>
  <c r="M687" i="2"/>
  <c r="L688" i="2"/>
  <c r="M688" i="2"/>
  <c r="L689" i="2"/>
  <c r="M689" i="2"/>
  <c r="L690" i="2"/>
  <c r="M690" i="2"/>
  <c r="L691" i="2"/>
  <c r="M691" i="2"/>
  <c r="L692" i="2"/>
  <c r="M692" i="2"/>
  <c r="L693" i="2"/>
  <c r="M693" i="2"/>
  <c r="L694" i="2"/>
  <c r="M694" i="2"/>
  <c r="L695" i="2"/>
  <c r="M695" i="2"/>
  <c r="L696" i="2"/>
  <c r="M696" i="2"/>
  <c r="L697" i="2"/>
  <c r="M697" i="2"/>
  <c r="L698" i="2"/>
  <c r="M698" i="2"/>
  <c r="L699" i="2"/>
  <c r="M699" i="2"/>
  <c r="L700" i="2"/>
  <c r="M700" i="2"/>
  <c r="L701" i="2"/>
  <c r="M701" i="2"/>
  <c r="L702" i="2"/>
  <c r="M702" i="2"/>
  <c r="L703" i="2"/>
  <c r="M703" i="2"/>
  <c r="L704" i="2"/>
  <c r="M704" i="2"/>
  <c r="L705" i="2"/>
  <c r="M705" i="2"/>
  <c r="L706" i="2"/>
  <c r="M706" i="2"/>
  <c r="L707" i="2"/>
  <c r="M707" i="2"/>
  <c r="L708" i="2"/>
  <c r="M708" i="2"/>
  <c r="L709" i="2"/>
  <c r="M709" i="2"/>
  <c r="L710" i="2"/>
  <c r="M710" i="2"/>
  <c r="L711" i="2"/>
  <c r="M711" i="2"/>
  <c r="L712" i="2"/>
  <c r="M712" i="2"/>
  <c r="L713" i="2"/>
  <c r="M713" i="2"/>
  <c r="L714" i="2"/>
  <c r="M714" i="2"/>
  <c r="L715" i="2"/>
  <c r="M715" i="2"/>
  <c r="L716" i="2"/>
  <c r="M716" i="2"/>
  <c r="L717" i="2"/>
  <c r="M717" i="2"/>
  <c r="L718" i="2"/>
  <c r="M718" i="2"/>
  <c r="L719" i="2"/>
  <c r="M719" i="2"/>
  <c r="L720" i="2"/>
  <c r="M720" i="2"/>
  <c r="L721" i="2"/>
  <c r="M721" i="2"/>
  <c r="L722" i="2"/>
  <c r="M722" i="2"/>
  <c r="L723" i="2"/>
  <c r="M723" i="2"/>
  <c r="L724" i="2"/>
  <c r="M724" i="2"/>
  <c r="L725" i="2"/>
  <c r="M725" i="2"/>
  <c r="L726" i="2"/>
  <c r="M726" i="2"/>
  <c r="L727" i="2"/>
  <c r="M727" i="2"/>
  <c r="L728" i="2"/>
  <c r="M728" i="2"/>
  <c r="L729" i="2"/>
  <c r="M729" i="2"/>
  <c r="L730" i="2"/>
  <c r="M730" i="2"/>
  <c r="L731" i="2"/>
  <c r="M731" i="2"/>
  <c r="L732" i="2"/>
  <c r="M732" i="2"/>
  <c r="L733" i="2"/>
  <c r="M733" i="2"/>
  <c r="L734" i="2"/>
  <c r="M734" i="2"/>
  <c r="L735" i="2"/>
  <c r="M735" i="2"/>
  <c r="L736" i="2"/>
  <c r="M736" i="2"/>
  <c r="L737" i="2"/>
  <c r="M737" i="2"/>
  <c r="L738" i="2"/>
  <c r="M738" i="2"/>
  <c r="L739" i="2"/>
  <c r="M739" i="2"/>
  <c r="L740" i="2"/>
  <c r="M740" i="2"/>
  <c r="L741" i="2"/>
  <c r="M741" i="2"/>
  <c r="L742" i="2"/>
  <c r="M742" i="2"/>
  <c r="L743" i="2"/>
  <c r="M743" i="2"/>
  <c r="L744" i="2"/>
  <c r="M744" i="2"/>
  <c r="L745" i="2"/>
  <c r="M745" i="2"/>
  <c r="L746" i="2"/>
  <c r="M746" i="2"/>
  <c r="L747" i="2"/>
  <c r="M747" i="2"/>
  <c r="L748" i="2"/>
  <c r="M748" i="2"/>
  <c r="L749" i="2"/>
  <c r="M749" i="2"/>
  <c r="L750" i="2"/>
  <c r="M750" i="2"/>
  <c r="L751" i="2"/>
  <c r="M751" i="2"/>
  <c r="L752" i="2"/>
  <c r="M752" i="2"/>
  <c r="L753" i="2"/>
  <c r="M753" i="2"/>
  <c r="L754" i="2"/>
  <c r="M754" i="2"/>
  <c r="L755" i="2"/>
  <c r="M755" i="2"/>
  <c r="L756" i="2"/>
  <c r="M756" i="2"/>
  <c r="L757" i="2"/>
  <c r="M757" i="2"/>
  <c r="L758" i="2"/>
  <c r="M758" i="2"/>
  <c r="L759" i="2"/>
  <c r="M759" i="2"/>
  <c r="L760" i="2"/>
  <c r="M760" i="2"/>
  <c r="L761" i="2"/>
  <c r="M761" i="2"/>
  <c r="L762" i="2"/>
  <c r="M762" i="2"/>
  <c r="L763" i="2"/>
  <c r="M763" i="2"/>
  <c r="L764" i="2"/>
  <c r="M764" i="2"/>
  <c r="L765" i="2"/>
  <c r="M765" i="2"/>
  <c r="L766" i="2"/>
  <c r="M766" i="2"/>
  <c r="L767" i="2"/>
  <c r="M767" i="2"/>
  <c r="L768" i="2"/>
  <c r="M768" i="2"/>
  <c r="L769" i="2"/>
  <c r="M769" i="2"/>
  <c r="L770" i="2"/>
  <c r="M770" i="2"/>
  <c r="L771" i="2"/>
  <c r="M771" i="2"/>
  <c r="L772" i="2"/>
  <c r="M772" i="2"/>
  <c r="L773" i="2"/>
  <c r="M773" i="2"/>
  <c r="L774" i="2"/>
  <c r="M774" i="2"/>
  <c r="L775" i="2"/>
  <c r="M775" i="2"/>
  <c r="L776" i="2"/>
  <c r="M776" i="2"/>
  <c r="L777" i="2"/>
  <c r="M777" i="2"/>
  <c r="L778" i="2"/>
  <c r="M778" i="2"/>
  <c r="L779" i="2"/>
  <c r="M779" i="2"/>
  <c r="L780" i="2"/>
  <c r="M780" i="2"/>
  <c r="L781" i="2"/>
  <c r="M781" i="2"/>
  <c r="L782" i="2"/>
  <c r="M782" i="2"/>
  <c r="L783" i="2"/>
  <c r="M783" i="2"/>
  <c r="L784" i="2"/>
  <c r="M784" i="2"/>
  <c r="L785" i="2"/>
  <c r="M785" i="2"/>
  <c r="L786" i="2"/>
  <c r="M786" i="2"/>
  <c r="L787" i="2"/>
  <c r="M787" i="2"/>
  <c r="L788" i="2"/>
  <c r="M788" i="2"/>
  <c r="L789" i="2"/>
  <c r="M789" i="2"/>
  <c r="L790" i="2"/>
  <c r="M790" i="2"/>
  <c r="L791" i="2"/>
  <c r="M791" i="2"/>
  <c r="L792" i="2"/>
  <c r="M792" i="2"/>
  <c r="L793" i="2"/>
  <c r="M793" i="2"/>
  <c r="L794" i="2"/>
  <c r="M794" i="2"/>
  <c r="L795" i="2"/>
  <c r="M795" i="2"/>
  <c r="L796" i="2"/>
  <c r="M796" i="2"/>
  <c r="L797" i="2"/>
  <c r="M797" i="2"/>
  <c r="L798" i="2"/>
  <c r="M798" i="2"/>
  <c r="L799" i="2"/>
  <c r="M799" i="2"/>
  <c r="L800" i="2"/>
  <c r="M800" i="2"/>
  <c r="L801" i="2"/>
  <c r="M801" i="2"/>
  <c r="L802" i="2"/>
  <c r="M802" i="2"/>
  <c r="L803" i="2"/>
  <c r="M803" i="2"/>
  <c r="L804" i="2"/>
  <c r="M804" i="2"/>
  <c r="L805" i="2"/>
  <c r="M805" i="2"/>
  <c r="L806" i="2"/>
  <c r="M806" i="2"/>
  <c r="L807" i="2"/>
  <c r="M807" i="2"/>
  <c r="L808" i="2"/>
  <c r="M808" i="2"/>
  <c r="L809" i="2"/>
  <c r="M809" i="2"/>
  <c r="L810" i="2"/>
  <c r="M810" i="2"/>
  <c r="L811" i="2"/>
  <c r="M811" i="2"/>
  <c r="L812" i="2"/>
  <c r="M812" i="2"/>
  <c r="L813" i="2"/>
  <c r="M813" i="2"/>
  <c r="L814" i="2"/>
  <c r="M814" i="2"/>
  <c r="L815" i="2"/>
  <c r="M815" i="2"/>
  <c r="L816" i="2"/>
  <c r="M816" i="2"/>
  <c r="L817" i="2"/>
  <c r="M817" i="2"/>
  <c r="L818" i="2"/>
  <c r="M818" i="2"/>
  <c r="L819" i="2"/>
  <c r="M819" i="2"/>
  <c r="L820" i="2"/>
  <c r="M820" i="2"/>
  <c r="L821" i="2"/>
  <c r="M821" i="2"/>
  <c r="L822" i="2"/>
  <c r="M822" i="2"/>
  <c r="L823" i="2"/>
  <c r="M823" i="2"/>
  <c r="L824" i="2"/>
  <c r="M824" i="2"/>
  <c r="L825" i="2"/>
  <c r="M825" i="2"/>
  <c r="L826" i="2"/>
  <c r="M826" i="2"/>
  <c r="L827" i="2"/>
  <c r="M827" i="2"/>
  <c r="L828" i="2"/>
  <c r="M828" i="2"/>
  <c r="L829" i="2"/>
  <c r="M829" i="2"/>
  <c r="L830" i="2"/>
  <c r="M830" i="2"/>
  <c r="L831" i="2"/>
  <c r="M831" i="2"/>
  <c r="L832" i="2"/>
  <c r="M832" i="2"/>
  <c r="L833" i="2"/>
  <c r="M833" i="2"/>
  <c r="L834" i="2"/>
  <c r="M834" i="2"/>
  <c r="L835" i="2"/>
  <c r="M835" i="2"/>
  <c r="L836" i="2"/>
  <c r="M836" i="2"/>
  <c r="L837" i="2"/>
  <c r="M837" i="2"/>
  <c r="L838" i="2"/>
  <c r="M838" i="2"/>
  <c r="L839" i="2"/>
  <c r="M839" i="2"/>
  <c r="L840" i="2"/>
  <c r="M840" i="2"/>
  <c r="L841" i="2"/>
  <c r="M841" i="2"/>
  <c r="L842" i="2"/>
  <c r="M842" i="2"/>
  <c r="L843" i="2"/>
  <c r="M843" i="2"/>
  <c r="L844" i="2"/>
  <c r="M844" i="2"/>
  <c r="L845" i="2"/>
  <c r="M845" i="2"/>
  <c r="L846" i="2"/>
  <c r="M846" i="2"/>
  <c r="L847" i="2"/>
  <c r="M847" i="2"/>
  <c r="L848" i="2"/>
  <c r="M848" i="2"/>
  <c r="L849" i="2"/>
  <c r="M849" i="2"/>
  <c r="L850" i="2"/>
  <c r="M850" i="2"/>
  <c r="L851" i="2"/>
  <c r="M851" i="2"/>
  <c r="L852" i="2"/>
  <c r="M852" i="2"/>
  <c r="L853" i="2"/>
  <c r="M853" i="2"/>
  <c r="L854" i="2"/>
  <c r="M854" i="2"/>
  <c r="L855" i="2"/>
  <c r="M855" i="2"/>
  <c r="L856" i="2"/>
  <c r="M856" i="2"/>
  <c r="L857" i="2"/>
  <c r="M857" i="2"/>
  <c r="L858" i="2"/>
  <c r="M858" i="2"/>
  <c r="L859" i="2"/>
  <c r="M859" i="2"/>
  <c r="L860" i="2"/>
  <c r="M860" i="2"/>
  <c r="L861" i="2"/>
  <c r="M861" i="2"/>
  <c r="L862" i="2"/>
  <c r="M862" i="2"/>
  <c r="L863" i="2"/>
  <c r="M863" i="2"/>
  <c r="L864" i="2"/>
  <c r="M864" i="2"/>
  <c r="L865" i="2"/>
  <c r="M865" i="2"/>
  <c r="L866" i="2"/>
  <c r="M866" i="2"/>
  <c r="L867" i="2"/>
  <c r="M867" i="2"/>
  <c r="L868" i="2"/>
  <c r="M868" i="2"/>
  <c r="L869" i="2"/>
  <c r="M869" i="2"/>
  <c r="L870" i="2"/>
  <c r="M870" i="2"/>
  <c r="L871" i="2"/>
  <c r="M871" i="2"/>
  <c r="L872" i="2"/>
  <c r="M872" i="2"/>
  <c r="L873" i="2"/>
  <c r="M873" i="2"/>
  <c r="L874" i="2"/>
  <c r="M874" i="2"/>
  <c r="L875" i="2"/>
  <c r="M875" i="2"/>
  <c r="L876" i="2"/>
  <c r="M876" i="2"/>
  <c r="L877" i="2"/>
  <c r="M877" i="2"/>
  <c r="L878" i="2"/>
  <c r="M878" i="2"/>
  <c r="L879" i="2"/>
  <c r="M879" i="2"/>
  <c r="L880" i="2"/>
  <c r="M880" i="2"/>
  <c r="L881" i="2"/>
  <c r="M881" i="2"/>
  <c r="L882" i="2"/>
  <c r="M882" i="2"/>
  <c r="L883" i="2"/>
  <c r="M883" i="2"/>
  <c r="L884" i="2"/>
  <c r="M884" i="2"/>
  <c r="L885" i="2"/>
  <c r="M885" i="2"/>
  <c r="L886" i="2"/>
  <c r="M886" i="2"/>
  <c r="L887" i="2"/>
  <c r="M887" i="2"/>
  <c r="L888" i="2"/>
  <c r="M888" i="2"/>
  <c r="L889" i="2"/>
  <c r="M889" i="2"/>
  <c r="L890" i="2"/>
  <c r="M890" i="2"/>
  <c r="L891" i="2"/>
  <c r="M891" i="2"/>
  <c r="L892" i="2"/>
  <c r="M892" i="2"/>
  <c r="L893" i="2"/>
  <c r="M893" i="2"/>
  <c r="L894" i="2"/>
  <c r="M894" i="2"/>
  <c r="L895" i="2"/>
  <c r="M895" i="2"/>
  <c r="L896" i="2"/>
  <c r="M896" i="2"/>
  <c r="L897" i="2"/>
  <c r="M897" i="2"/>
  <c r="L898" i="2"/>
  <c r="M898" i="2"/>
  <c r="L899" i="2"/>
  <c r="M899" i="2"/>
  <c r="L900" i="2"/>
  <c r="M900" i="2"/>
  <c r="L901" i="2"/>
  <c r="M901" i="2"/>
  <c r="L902" i="2"/>
  <c r="M902" i="2"/>
  <c r="L903" i="2"/>
  <c r="M903" i="2"/>
  <c r="L904" i="2"/>
  <c r="M904" i="2"/>
  <c r="L905" i="2"/>
  <c r="M905" i="2"/>
  <c r="L906" i="2"/>
  <c r="M906" i="2"/>
  <c r="L907" i="2"/>
  <c r="M907" i="2"/>
  <c r="L908" i="2"/>
  <c r="M908" i="2"/>
  <c r="L909" i="2"/>
  <c r="M909" i="2"/>
  <c r="L910" i="2"/>
  <c r="M910" i="2"/>
  <c r="L911" i="2"/>
  <c r="M911" i="2"/>
  <c r="L912" i="2"/>
  <c r="M912" i="2"/>
  <c r="L913" i="2"/>
  <c r="M913" i="2"/>
  <c r="L914" i="2"/>
  <c r="M914" i="2"/>
  <c r="L915" i="2"/>
  <c r="M915" i="2"/>
  <c r="L916" i="2"/>
  <c r="M916" i="2"/>
  <c r="L917" i="2"/>
  <c r="M917" i="2"/>
  <c r="L918" i="2"/>
  <c r="M918" i="2"/>
  <c r="L919" i="2"/>
  <c r="M919" i="2"/>
  <c r="L920" i="2"/>
  <c r="M920" i="2"/>
  <c r="L921" i="2"/>
  <c r="M921" i="2"/>
  <c r="L922" i="2"/>
  <c r="M922" i="2"/>
  <c r="L923" i="2"/>
  <c r="M923" i="2"/>
  <c r="L924" i="2"/>
  <c r="M924" i="2"/>
  <c r="L925" i="2"/>
  <c r="M925" i="2"/>
  <c r="L926" i="2"/>
  <c r="M926" i="2"/>
  <c r="L927" i="2"/>
  <c r="M927" i="2"/>
  <c r="L928" i="2"/>
  <c r="M928" i="2"/>
  <c r="L929" i="2"/>
  <c r="M929" i="2"/>
  <c r="L930" i="2"/>
  <c r="M930" i="2"/>
  <c r="L931" i="2"/>
  <c r="M931" i="2"/>
  <c r="L932" i="2"/>
  <c r="M932" i="2"/>
  <c r="L933" i="2"/>
  <c r="M933" i="2"/>
  <c r="L934" i="2"/>
  <c r="M934" i="2"/>
  <c r="L935" i="2"/>
  <c r="M935" i="2"/>
  <c r="L936" i="2"/>
  <c r="M936" i="2"/>
  <c r="L937" i="2"/>
  <c r="M937" i="2"/>
  <c r="L938" i="2"/>
  <c r="M938" i="2"/>
  <c r="L939" i="2"/>
  <c r="M939" i="2"/>
  <c r="L940" i="2"/>
  <c r="M940" i="2"/>
  <c r="L941" i="2"/>
  <c r="M941" i="2"/>
  <c r="L942" i="2"/>
  <c r="M942" i="2"/>
  <c r="L943" i="2"/>
  <c r="M943" i="2"/>
  <c r="L944" i="2"/>
  <c r="M944" i="2"/>
  <c r="L945" i="2"/>
  <c r="M945" i="2"/>
  <c r="L946" i="2"/>
  <c r="M946" i="2"/>
  <c r="L947" i="2"/>
  <c r="M947" i="2"/>
  <c r="L948" i="2"/>
  <c r="M948" i="2"/>
  <c r="L949" i="2"/>
  <c r="M949" i="2"/>
  <c r="L950" i="2"/>
  <c r="M950" i="2"/>
  <c r="L951" i="2"/>
  <c r="M951" i="2"/>
  <c r="L952" i="2"/>
  <c r="M952" i="2"/>
  <c r="L953" i="2"/>
  <c r="M953" i="2"/>
  <c r="L954" i="2"/>
  <c r="M954" i="2"/>
  <c r="L955" i="2"/>
  <c r="M955" i="2"/>
  <c r="L956" i="2"/>
  <c r="M956" i="2"/>
  <c r="L957" i="2"/>
  <c r="M957" i="2"/>
  <c r="L958" i="2"/>
  <c r="M958" i="2"/>
  <c r="L959" i="2"/>
  <c r="M959" i="2"/>
  <c r="L960" i="2"/>
  <c r="M960" i="2"/>
  <c r="L961" i="2"/>
  <c r="M961" i="2"/>
  <c r="L962" i="2"/>
  <c r="M962" i="2"/>
  <c r="L963" i="2"/>
  <c r="M963" i="2"/>
  <c r="L964" i="2"/>
  <c r="M964" i="2"/>
  <c r="L965" i="2"/>
  <c r="M965" i="2"/>
  <c r="L966" i="2"/>
  <c r="M966" i="2"/>
  <c r="L967" i="2"/>
  <c r="M967" i="2"/>
  <c r="L968" i="2"/>
  <c r="M968" i="2"/>
  <c r="L969" i="2"/>
  <c r="M969" i="2"/>
  <c r="L970" i="2"/>
  <c r="M970" i="2"/>
  <c r="L971" i="2"/>
  <c r="M971" i="2"/>
  <c r="L972" i="2"/>
  <c r="M972" i="2"/>
  <c r="L973" i="2"/>
  <c r="M973" i="2"/>
  <c r="L974" i="2"/>
  <c r="M974" i="2"/>
  <c r="L975" i="2"/>
  <c r="M975" i="2"/>
  <c r="L976" i="2"/>
  <c r="M976" i="2"/>
  <c r="L977" i="2"/>
  <c r="M977" i="2"/>
  <c r="L978" i="2"/>
  <c r="M978" i="2"/>
  <c r="L979" i="2"/>
  <c r="M979" i="2"/>
  <c r="L980" i="2"/>
  <c r="M980" i="2"/>
  <c r="L981" i="2"/>
  <c r="M981" i="2"/>
  <c r="L982" i="2"/>
  <c r="M982" i="2"/>
  <c r="L983" i="2"/>
  <c r="M983" i="2"/>
  <c r="L984" i="2"/>
  <c r="M984" i="2"/>
  <c r="L985" i="2"/>
  <c r="M985" i="2"/>
  <c r="L986" i="2"/>
  <c r="M986" i="2"/>
  <c r="L987" i="2"/>
  <c r="M987" i="2"/>
  <c r="L988" i="2"/>
  <c r="M988" i="2"/>
  <c r="L989" i="2"/>
  <c r="M989" i="2"/>
  <c r="L990" i="2"/>
  <c r="M990" i="2"/>
  <c r="L991" i="2"/>
  <c r="M991" i="2"/>
  <c r="L992" i="2"/>
  <c r="M992" i="2"/>
  <c r="L993" i="2"/>
  <c r="M993" i="2"/>
  <c r="L994" i="2"/>
  <c r="M994" i="2"/>
  <c r="L995" i="2"/>
  <c r="M995" i="2"/>
  <c r="L996" i="2"/>
  <c r="M996" i="2"/>
  <c r="L997" i="2"/>
  <c r="M997" i="2"/>
  <c r="L998" i="2"/>
  <c r="M998" i="2"/>
  <c r="L999" i="2"/>
  <c r="M999" i="2"/>
  <c r="L1000" i="2"/>
  <c r="M1000" i="2"/>
  <c r="L1001" i="2"/>
  <c r="M1001" i="2"/>
  <c r="L1002" i="2"/>
  <c r="M1002" i="2"/>
  <c r="L1003" i="2"/>
  <c r="M1003" i="2"/>
  <c r="L1004" i="2"/>
  <c r="M1004" i="2"/>
  <c r="L1005" i="2"/>
  <c r="M1005" i="2"/>
  <c r="L1006" i="2"/>
  <c r="M1006" i="2"/>
  <c r="L1007" i="2"/>
  <c r="M1007" i="2"/>
  <c r="L1008" i="2"/>
  <c r="M1008" i="2"/>
  <c r="L1009" i="2"/>
  <c r="M1009" i="2"/>
  <c r="L1010" i="2"/>
  <c r="M1010" i="2"/>
  <c r="L1011" i="2"/>
  <c r="M1011" i="2"/>
  <c r="L1012" i="2"/>
  <c r="M1012" i="2"/>
  <c r="L1013" i="2"/>
  <c r="M1013" i="2"/>
  <c r="O33" i="30" l="1"/>
  <c r="G38" i="35"/>
  <c r="G38" i="10"/>
  <c r="U33" i="30"/>
  <c r="I38" i="35"/>
  <c r="I38" i="10"/>
  <c r="D38" i="35"/>
  <c r="D38" i="10"/>
  <c r="R33" i="30"/>
  <c r="H38" i="35"/>
  <c r="H38" i="10"/>
  <c r="L33" i="30"/>
  <c r="F38" i="35"/>
  <c r="F38" i="10"/>
  <c r="F33" i="30"/>
  <c r="E20" i="10"/>
  <c r="E19" i="34"/>
  <c r="E20" i="35"/>
  <c r="F19" i="10"/>
  <c r="F18" i="10" s="1"/>
  <c r="F18" i="34"/>
  <c r="F19" i="35"/>
  <c r="F18" i="35" s="1"/>
  <c r="G17" i="10"/>
  <c r="G37" i="34"/>
  <c r="G34" i="34" s="1"/>
  <c r="G17" i="35"/>
  <c r="D29" i="10"/>
  <c r="D25" i="10" s="1"/>
  <c r="D28" i="34"/>
  <c r="D24" i="34" s="1"/>
  <c r="D29" i="35"/>
  <c r="D25" i="35" s="1"/>
  <c r="H37" i="34"/>
  <c r="H34" i="34" s="1"/>
  <c r="H17" i="35"/>
  <c r="G20" i="10"/>
  <c r="G19" i="34"/>
  <c r="G20" i="35"/>
  <c r="H20" i="10"/>
  <c r="H19" i="34"/>
  <c r="H20" i="35"/>
  <c r="H18" i="34"/>
  <c r="H19" i="35"/>
  <c r="H18" i="35" s="1"/>
  <c r="E30" i="34"/>
  <c r="F20" i="10"/>
  <c r="F19" i="34"/>
  <c r="F20" i="35"/>
  <c r="D20" i="10"/>
  <c r="D18" i="10" s="1"/>
  <c r="D19" i="34"/>
  <c r="D17" i="34" s="1"/>
  <c r="D20" i="35"/>
  <c r="D18" i="35" s="1"/>
  <c r="G19" i="10"/>
  <c r="G18" i="10" s="1"/>
  <c r="G18" i="34"/>
  <c r="G19" i="35"/>
  <c r="G18" i="35" s="1"/>
  <c r="D37" i="34"/>
  <c r="D34" i="34" s="1"/>
  <c r="D17" i="35"/>
  <c r="D13" i="35" s="1"/>
  <c r="I37" i="34"/>
  <c r="I34" i="34" s="1"/>
  <c r="I17" i="35"/>
  <c r="F17" i="10"/>
  <c r="F37" i="34"/>
  <c r="F34" i="34" s="1"/>
  <c r="F17" i="35"/>
  <c r="I20" i="10"/>
  <c r="I19" i="34"/>
  <c r="I17" i="34" s="1"/>
  <c r="I20" i="35"/>
  <c r="E19" i="10"/>
  <c r="E18" i="10" s="1"/>
  <c r="E18" i="34"/>
  <c r="E19" i="35"/>
  <c r="E18" i="35" s="1"/>
  <c r="H17" i="10"/>
  <c r="D17" i="10"/>
  <c r="D13" i="10" s="1"/>
  <c r="I17" i="10"/>
  <c r="S19" i="30"/>
  <c r="U19" i="30"/>
  <c r="G19" i="30"/>
  <c r="M19" i="30"/>
  <c r="J19" i="30"/>
  <c r="D19" i="30"/>
  <c r="P19" i="30"/>
  <c r="H19" i="10"/>
  <c r="H18" i="10" s="1"/>
  <c r="R19" i="30"/>
  <c r="D15" i="27"/>
  <c r="G44" i="30" s="1"/>
  <c r="H15" i="27"/>
  <c r="S44" i="30" s="1"/>
  <c r="F15" i="27"/>
  <c r="G15" i="27"/>
  <c r="P44" i="30" s="1"/>
  <c r="E15" i="27"/>
  <c r="J44" i="30" s="1"/>
  <c r="C15" i="27"/>
  <c r="D44" i="30" s="1"/>
  <c r="AZ14" i="26"/>
  <c r="AZ15" i="26" s="1"/>
  <c r="BA14" i="26"/>
  <c r="BA15" i="26" s="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11" i="21"/>
  <c r="F19" i="30" l="1"/>
  <c r="I19" i="30"/>
  <c r="L19" i="30"/>
  <c r="O19" i="30"/>
  <c r="N44" i="30"/>
  <c r="M44" i="30"/>
  <c r="G17" i="34"/>
  <c r="E17" i="34"/>
  <c r="C16" i="27"/>
  <c r="E44" i="30"/>
  <c r="F44" i="30" s="1"/>
  <c r="G16" i="27"/>
  <c r="Q44" i="30"/>
  <c r="R44" i="30" s="1"/>
  <c r="H16" i="27"/>
  <c r="T44" i="30"/>
  <c r="U44" i="30" s="1"/>
  <c r="E16" i="27"/>
  <c r="K44" i="30"/>
  <c r="L44" i="30" s="1"/>
  <c r="D16" i="27"/>
  <c r="H44" i="30"/>
  <c r="I44" i="30" s="1"/>
  <c r="H17" i="34"/>
  <c r="F17" i="34"/>
  <c r="F16" i="27"/>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O44" i="30" l="1"/>
  <c r="I41" i="34"/>
  <c r="I42" i="35"/>
  <c r="H41" i="34"/>
  <c r="H42" i="35"/>
  <c r="F42" i="35"/>
  <c r="F41" i="34"/>
  <c r="E41" i="34"/>
  <c r="E42" i="35"/>
  <c r="D41" i="34"/>
  <c r="D42" i="35"/>
  <c r="L15" i="21"/>
  <c r="J15" i="21"/>
  <c r="L27" i="21"/>
  <c r="J27" i="21"/>
  <c r="L35" i="21"/>
  <c r="J35" i="21"/>
  <c r="L14" i="21"/>
  <c r="J14" i="21"/>
  <c r="L18" i="21"/>
  <c r="J18" i="21"/>
  <c r="L22" i="21"/>
  <c r="J22" i="21"/>
  <c r="L26" i="21"/>
  <c r="J26" i="21"/>
  <c r="L30" i="21"/>
  <c r="J30" i="21"/>
  <c r="L34" i="21"/>
  <c r="J34" i="21"/>
  <c r="L38" i="21"/>
  <c r="J38" i="21"/>
  <c r="L42" i="21"/>
  <c r="J42" i="21"/>
  <c r="L46" i="21"/>
  <c r="J46" i="21"/>
  <c r="L50" i="21"/>
  <c r="J50" i="21"/>
  <c r="L54" i="21"/>
  <c r="J54" i="21"/>
  <c r="L58" i="21"/>
  <c r="J58" i="21"/>
  <c r="L62" i="21"/>
  <c r="J62" i="21"/>
  <c r="L19" i="21"/>
  <c r="J19" i="21"/>
  <c r="L43" i="21"/>
  <c r="J43" i="21"/>
  <c r="L51" i="21"/>
  <c r="J51" i="21"/>
  <c r="L55" i="21"/>
  <c r="J55" i="21"/>
  <c r="L12" i="21"/>
  <c r="J12" i="21"/>
  <c r="L16" i="21"/>
  <c r="J16" i="21"/>
  <c r="L20" i="21"/>
  <c r="J20" i="21"/>
  <c r="J24" i="21"/>
  <c r="L24" i="21"/>
  <c r="L28" i="21"/>
  <c r="J28" i="21"/>
  <c r="L32" i="21"/>
  <c r="J32" i="21"/>
  <c r="J36" i="21"/>
  <c r="L36" i="21"/>
  <c r="J40" i="21"/>
  <c r="L40" i="21"/>
  <c r="L44" i="21"/>
  <c r="J44" i="21"/>
  <c r="J48" i="21"/>
  <c r="L48" i="21"/>
  <c r="L52" i="21"/>
  <c r="J52" i="21"/>
  <c r="L56" i="21"/>
  <c r="J56" i="21"/>
  <c r="L60" i="21"/>
  <c r="J60" i="21"/>
  <c r="L11" i="21"/>
  <c r="J11" i="21"/>
  <c r="L23" i="21"/>
  <c r="J23" i="21"/>
  <c r="L31" i="21"/>
  <c r="J31" i="21"/>
  <c r="L39" i="21"/>
  <c r="J39" i="21"/>
  <c r="L47" i="21"/>
  <c r="J47" i="21"/>
  <c r="L59" i="21"/>
  <c r="J59" i="21"/>
  <c r="L13" i="21"/>
  <c r="J13" i="21"/>
  <c r="L17" i="21"/>
  <c r="J17" i="21"/>
  <c r="L21" i="21"/>
  <c r="J21" i="21"/>
  <c r="L25" i="21"/>
  <c r="J25" i="21"/>
  <c r="L29" i="21"/>
  <c r="J29" i="21"/>
  <c r="L33" i="21"/>
  <c r="J33" i="21"/>
  <c r="L37" i="21"/>
  <c r="J37" i="21"/>
  <c r="L41" i="21"/>
  <c r="J41" i="21"/>
  <c r="L45" i="21"/>
  <c r="J45" i="21"/>
  <c r="L49" i="21"/>
  <c r="J49" i="21"/>
  <c r="L53" i="21"/>
  <c r="J53" i="21"/>
  <c r="L57" i="21"/>
  <c r="J57" i="21"/>
  <c r="L61" i="21"/>
  <c r="J61" i="21"/>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9" i="20"/>
  <c r="L17"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14" i="2"/>
  <c r="L15" i="2"/>
  <c r="L16" i="2"/>
  <c r="L18" i="2"/>
  <c r="L19" i="2"/>
  <c r="L20" i="2"/>
  <c r="M22" i="2"/>
  <c r="M23" i="2"/>
  <c r="M24" i="2"/>
  <c r="M25" i="2"/>
  <c r="M26" i="2"/>
  <c r="M27" i="2"/>
  <c r="O52" i="20" s="1"/>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14" i="2"/>
  <c r="M15" i="2"/>
  <c r="M16" i="2"/>
  <c r="M17" i="2"/>
  <c r="M18" i="2"/>
  <c r="M19" i="2"/>
  <c r="M20" i="2"/>
  <c r="M21" i="2"/>
  <c r="L21" i="2"/>
  <c r="E9" i="13"/>
  <c r="E8" i="13"/>
  <c r="J41" i="30" l="1"/>
  <c r="G41" i="30"/>
  <c r="M41" i="30"/>
  <c r="S41" i="30"/>
  <c r="P41" i="30"/>
  <c r="G41" i="34"/>
  <c r="G42" i="35"/>
  <c r="L43" i="30"/>
  <c r="R43" i="30"/>
  <c r="F43" i="30"/>
  <c r="I43" i="30"/>
  <c r="O43" i="30"/>
  <c r="U43" i="30"/>
  <c r="U42" i="30"/>
  <c r="I39" i="34" s="1"/>
  <c r="I38" i="34" s="1"/>
  <c r="I44" i="34" s="1"/>
  <c r="L42" i="30"/>
  <c r="F39" i="34" s="1"/>
  <c r="F38" i="34" s="1"/>
  <c r="F44" i="34" s="1"/>
  <c r="R42" i="30"/>
  <c r="H39" i="34" s="1"/>
  <c r="H38" i="34" s="1"/>
  <c r="H44" i="34" s="1"/>
  <c r="O42" i="30"/>
  <c r="G39" i="34" s="1"/>
  <c r="G38" i="34" s="1"/>
  <c r="G44" i="34" s="1"/>
  <c r="G42" i="10"/>
  <c r="F37" i="40" s="1"/>
  <c r="Q49" i="20"/>
  <c r="O49" i="20"/>
  <c r="M49" i="20"/>
  <c r="K49" i="20"/>
  <c r="J49" i="20"/>
  <c r="M45" i="20"/>
  <c r="Q45" i="20"/>
  <c r="O45" i="20"/>
  <c r="J45" i="20"/>
  <c r="K45" i="20"/>
  <c r="Q41" i="20"/>
  <c r="O41" i="20"/>
  <c r="M41" i="20"/>
  <c r="K41" i="20"/>
  <c r="J41" i="20"/>
  <c r="M37" i="20"/>
  <c r="Q37" i="20"/>
  <c r="O37" i="20"/>
  <c r="J37" i="20"/>
  <c r="K37" i="20"/>
  <c r="N37" i="20" s="1"/>
  <c r="Q33" i="20"/>
  <c r="O33" i="20"/>
  <c r="M33" i="20"/>
  <c r="K33" i="20"/>
  <c r="N33" i="20" s="1"/>
  <c r="J33" i="20"/>
  <c r="Q29" i="20"/>
  <c r="O29" i="20"/>
  <c r="M29" i="20"/>
  <c r="J29" i="20"/>
  <c r="K29" i="20"/>
  <c r="N29" i="20" s="1"/>
  <c r="M25" i="20"/>
  <c r="Q25" i="20"/>
  <c r="O25" i="20"/>
  <c r="K25" i="20"/>
  <c r="J25" i="20"/>
  <c r="Q21" i="20"/>
  <c r="O21" i="20"/>
  <c r="M21" i="20"/>
  <c r="J21" i="20"/>
  <c r="K21" i="20"/>
  <c r="N21" i="20" s="1"/>
  <c r="M17" i="20"/>
  <c r="K17" i="20"/>
  <c r="Q17" i="20"/>
  <c r="O17" i="20"/>
  <c r="J17" i="20"/>
  <c r="Q13" i="20"/>
  <c r="O13" i="20"/>
  <c r="M13" i="20"/>
  <c r="K13" i="20"/>
  <c r="N13" i="20" s="1"/>
  <c r="J13" i="20"/>
  <c r="Q58" i="20"/>
  <c r="J58" i="20"/>
  <c r="O58" i="20"/>
  <c r="K58" i="20"/>
  <c r="M58" i="20"/>
  <c r="Q54" i="20"/>
  <c r="K54" i="20"/>
  <c r="O54" i="20"/>
  <c r="M54" i="20"/>
  <c r="J54" i="20"/>
  <c r="O9" i="20"/>
  <c r="M9" i="20"/>
  <c r="Q9" i="20"/>
  <c r="J9" i="20"/>
  <c r="K9" i="20"/>
  <c r="Q57" i="20"/>
  <c r="O57" i="20"/>
  <c r="M57" i="20"/>
  <c r="K57" i="20"/>
  <c r="J57" i="20"/>
  <c r="O53" i="20"/>
  <c r="M53" i="20"/>
  <c r="Q53" i="20"/>
  <c r="J53" i="20"/>
  <c r="K53" i="20"/>
  <c r="N53" i="20" s="1"/>
  <c r="Q60" i="20"/>
  <c r="O60" i="20"/>
  <c r="M60" i="20"/>
  <c r="K60" i="20"/>
  <c r="N60" i="20" s="1"/>
  <c r="J60" i="20"/>
  <c r="Q56" i="20"/>
  <c r="O56" i="20"/>
  <c r="M56" i="20"/>
  <c r="K56" i="20"/>
  <c r="J56" i="20"/>
  <c r="Q52" i="20"/>
  <c r="M52" i="20"/>
  <c r="K52" i="20"/>
  <c r="J52" i="20"/>
  <c r="Q48" i="20"/>
  <c r="O48" i="20"/>
  <c r="M48" i="20"/>
  <c r="K48" i="20"/>
  <c r="J48" i="20"/>
  <c r="Q44" i="20"/>
  <c r="O44" i="20"/>
  <c r="M44" i="20"/>
  <c r="K44" i="20"/>
  <c r="J44" i="20"/>
  <c r="Q40" i="20"/>
  <c r="O40" i="20"/>
  <c r="M40" i="20"/>
  <c r="K40" i="20"/>
  <c r="N40" i="20" s="1"/>
  <c r="J40" i="20"/>
  <c r="Q36" i="20"/>
  <c r="O36" i="20"/>
  <c r="M36" i="20"/>
  <c r="K36" i="20"/>
  <c r="J36" i="20"/>
  <c r="Q32" i="20"/>
  <c r="O32" i="20"/>
  <c r="M32" i="20"/>
  <c r="K32" i="20"/>
  <c r="J32" i="20"/>
  <c r="Q28" i="20"/>
  <c r="O28" i="20"/>
  <c r="M28" i="20"/>
  <c r="K28" i="20"/>
  <c r="J28" i="20"/>
  <c r="Q24" i="20"/>
  <c r="O24" i="20"/>
  <c r="M24" i="20"/>
  <c r="K24" i="20"/>
  <c r="N24" i="20" s="1"/>
  <c r="J24" i="20"/>
  <c r="Q20" i="20"/>
  <c r="O20" i="20"/>
  <c r="M20" i="20"/>
  <c r="K20" i="20"/>
  <c r="J20" i="20"/>
  <c r="Q16" i="20"/>
  <c r="O16" i="20"/>
  <c r="M16" i="20"/>
  <c r="K16" i="20"/>
  <c r="J16" i="20"/>
  <c r="Q12" i="20"/>
  <c r="O12" i="20"/>
  <c r="M12" i="20"/>
  <c r="K12" i="20"/>
  <c r="J12" i="20"/>
  <c r="O59" i="20"/>
  <c r="M59" i="20"/>
  <c r="K59" i="20"/>
  <c r="J59" i="20"/>
  <c r="Q59" i="20"/>
  <c r="O55" i="20"/>
  <c r="M55" i="20"/>
  <c r="K55" i="20"/>
  <c r="J55" i="20"/>
  <c r="Q55" i="20"/>
  <c r="M51" i="20"/>
  <c r="K51" i="20"/>
  <c r="J51" i="20"/>
  <c r="Q51" i="20"/>
  <c r="M47" i="20"/>
  <c r="K47" i="20"/>
  <c r="J47" i="20"/>
  <c r="O47" i="20"/>
  <c r="Q47" i="20"/>
  <c r="M43" i="20"/>
  <c r="K43" i="20"/>
  <c r="J43" i="20"/>
  <c r="Q43" i="20"/>
  <c r="O43" i="20"/>
  <c r="L43" i="20" s="1"/>
  <c r="M39" i="20"/>
  <c r="K39" i="20"/>
  <c r="J39" i="20"/>
  <c r="Q39" i="20"/>
  <c r="O39" i="20"/>
  <c r="M35" i="20"/>
  <c r="K35" i="20"/>
  <c r="J35" i="20"/>
  <c r="Q35" i="20"/>
  <c r="O35" i="20"/>
  <c r="M31" i="20"/>
  <c r="K31" i="20"/>
  <c r="J31" i="20"/>
  <c r="O31" i="20"/>
  <c r="Q31" i="20"/>
  <c r="M27" i="20"/>
  <c r="K27" i="20"/>
  <c r="J27" i="20"/>
  <c r="Q27" i="20"/>
  <c r="O27" i="20"/>
  <c r="L27" i="20" s="1"/>
  <c r="M23" i="20"/>
  <c r="K23" i="20"/>
  <c r="J23" i="20"/>
  <c r="Q23" i="20"/>
  <c r="O23" i="20"/>
  <c r="M19" i="20"/>
  <c r="K19" i="20"/>
  <c r="J19" i="20"/>
  <c r="Q19" i="20"/>
  <c r="O19" i="20"/>
  <c r="M15" i="20"/>
  <c r="K15" i="20"/>
  <c r="J15" i="20"/>
  <c r="O15" i="20"/>
  <c r="Q15" i="20"/>
  <c r="M11" i="20"/>
  <c r="K11" i="20"/>
  <c r="J11" i="20"/>
  <c r="Q11" i="20"/>
  <c r="O11" i="20"/>
  <c r="L11" i="20" s="1"/>
  <c r="Q50" i="20"/>
  <c r="J50" i="20"/>
  <c r="M50" i="20"/>
  <c r="K50" i="20"/>
  <c r="N50" i="20" s="1"/>
  <c r="Q46" i="20"/>
  <c r="O46" i="20"/>
  <c r="M46" i="20"/>
  <c r="K46" i="20"/>
  <c r="N46" i="20" s="1"/>
  <c r="J46" i="20"/>
  <c r="O42" i="20"/>
  <c r="Q42" i="20"/>
  <c r="J42" i="20"/>
  <c r="K42" i="20"/>
  <c r="M42" i="20"/>
  <c r="Q38" i="20"/>
  <c r="O38" i="20"/>
  <c r="K38" i="20"/>
  <c r="M38" i="20"/>
  <c r="J38" i="20"/>
  <c r="O34" i="20"/>
  <c r="Q34" i="20"/>
  <c r="J34" i="20"/>
  <c r="M34" i="20"/>
  <c r="K34" i="20"/>
  <c r="N34" i="20" s="1"/>
  <c r="Q30" i="20"/>
  <c r="O30" i="20"/>
  <c r="M30" i="20"/>
  <c r="K30" i="20"/>
  <c r="N30" i="20" s="1"/>
  <c r="J30" i="20"/>
  <c r="O26" i="20"/>
  <c r="Q26" i="20"/>
  <c r="J26" i="20"/>
  <c r="K26" i="20"/>
  <c r="M26" i="20"/>
  <c r="Q22" i="20"/>
  <c r="O22" i="20"/>
  <c r="K22" i="20"/>
  <c r="M22" i="20"/>
  <c r="J22" i="20"/>
  <c r="O18" i="20"/>
  <c r="Q18" i="20"/>
  <c r="J18" i="20"/>
  <c r="M18" i="20"/>
  <c r="K18" i="20"/>
  <c r="N18" i="20" s="1"/>
  <c r="Q14" i="20"/>
  <c r="O14" i="20"/>
  <c r="M14" i="20"/>
  <c r="K14" i="20"/>
  <c r="N14" i="20" s="1"/>
  <c r="J14" i="20"/>
  <c r="O10" i="20"/>
  <c r="Q10" i="20"/>
  <c r="K10" i="20"/>
  <c r="J10" i="20"/>
  <c r="M10" i="20"/>
  <c r="G14" i="3"/>
  <c r="I14" i="3" s="1"/>
  <c r="G5" i="3"/>
  <c r="I5" i="3" s="1"/>
  <c r="O50" i="20"/>
  <c r="O51" i="20"/>
  <c r="G9" i="3"/>
  <c r="G10" i="4"/>
  <c r="G9" i="4"/>
  <c r="I42" i="30" l="1"/>
  <c r="E39" i="34" s="1"/>
  <c r="E38" i="34" s="1"/>
  <c r="E44" i="34" s="1"/>
  <c r="N49" i="20"/>
  <c r="N19" i="20"/>
  <c r="N35" i="20"/>
  <c r="D41" i="30"/>
  <c r="F42" i="30"/>
  <c r="D39" i="34" s="1"/>
  <c r="D38" i="34" s="1"/>
  <c r="D44" i="34" s="1"/>
  <c r="E41" i="10"/>
  <c r="D36" i="40" s="1"/>
  <c r="E40" i="34"/>
  <c r="E41" i="35"/>
  <c r="H40" i="10"/>
  <c r="H40" i="35"/>
  <c r="H39" i="35" s="1"/>
  <c r="H45" i="35" s="1"/>
  <c r="E40" i="10"/>
  <c r="E40" i="35"/>
  <c r="E39" i="35" s="1"/>
  <c r="E45" i="35" s="1"/>
  <c r="D41" i="10"/>
  <c r="C36" i="40" s="1"/>
  <c r="D40" i="34"/>
  <c r="D41" i="35"/>
  <c r="G40" i="10"/>
  <c r="G40" i="35"/>
  <c r="G39" i="35" s="1"/>
  <c r="G45" i="35" s="1"/>
  <c r="F40" i="10"/>
  <c r="F40" i="35"/>
  <c r="F39" i="35" s="1"/>
  <c r="F45" i="35" s="1"/>
  <c r="I41" i="10"/>
  <c r="H36" i="40" s="1"/>
  <c r="I40" i="34"/>
  <c r="I41" i="35"/>
  <c r="H41" i="10"/>
  <c r="G36" i="40" s="1"/>
  <c r="H40" i="34"/>
  <c r="H41" i="35"/>
  <c r="I40" i="10"/>
  <c r="I40" i="35"/>
  <c r="I39" i="35" s="1"/>
  <c r="I45" i="35" s="1"/>
  <c r="G41" i="10"/>
  <c r="F36" i="40" s="1"/>
  <c r="G40" i="34"/>
  <c r="G41" i="35"/>
  <c r="F41" i="10"/>
  <c r="E36" i="40" s="1"/>
  <c r="F40" i="34"/>
  <c r="F41" i="35"/>
  <c r="N59" i="20"/>
  <c r="L17" i="20"/>
  <c r="N10" i="20"/>
  <c r="L22" i="20"/>
  <c r="L38" i="20"/>
  <c r="N15" i="20"/>
  <c r="N31" i="20"/>
  <c r="N47" i="20"/>
  <c r="N51" i="20"/>
  <c r="N55" i="20"/>
  <c r="L16" i="20"/>
  <c r="L32" i="20"/>
  <c r="L48" i="20"/>
  <c r="L57" i="20"/>
  <c r="L41" i="20"/>
  <c r="L45" i="20"/>
  <c r="N41" i="30"/>
  <c r="O41" i="30" s="1"/>
  <c r="L34" i="20"/>
  <c r="L53" i="20"/>
  <c r="L51" i="20"/>
  <c r="N12" i="20"/>
  <c r="L36" i="20"/>
  <c r="N44" i="20"/>
  <c r="L56" i="20"/>
  <c r="L29" i="20"/>
  <c r="L14" i="20"/>
  <c r="L26" i="20"/>
  <c r="L30" i="20"/>
  <c r="L42" i="20"/>
  <c r="L46" i="20"/>
  <c r="L15" i="20"/>
  <c r="L19" i="20"/>
  <c r="N23" i="20"/>
  <c r="L31" i="20"/>
  <c r="L35" i="20"/>
  <c r="N39" i="20"/>
  <c r="L47" i="20"/>
  <c r="L55" i="20"/>
  <c r="N16" i="20"/>
  <c r="L24" i="20"/>
  <c r="N32" i="20"/>
  <c r="L40" i="20"/>
  <c r="N48" i="20"/>
  <c r="L60" i="20"/>
  <c r="N57" i="20"/>
  <c r="N9" i="20"/>
  <c r="L9" i="20"/>
  <c r="L54" i="20"/>
  <c r="N58" i="20"/>
  <c r="N17" i="20"/>
  <c r="N25" i="20"/>
  <c r="L33" i="20"/>
  <c r="L37" i="20"/>
  <c r="N41" i="20"/>
  <c r="N45" i="20"/>
  <c r="L49" i="20"/>
  <c r="L18" i="20"/>
  <c r="L20" i="20"/>
  <c r="N28" i="20"/>
  <c r="L13" i="20"/>
  <c r="L50" i="20"/>
  <c r="L10" i="20"/>
  <c r="N22" i="20"/>
  <c r="N26" i="20"/>
  <c r="N38" i="20"/>
  <c r="N42" i="20"/>
  <c r="N11" i="20"/>
  <c r="L23" i="20"/>
  <c r="N27" i="20"/>
  <c r="L39" i="20"/>
  <c r="N43" i="20"/>
  <c r="L59" i="20"/>
  <c r="L12" i="20"/>
  <c r="N20" i="20"/>
  <c r="L28" i="20"/>
  <c r="N36" i="20"/>
  <c r="L44" i="20"/>
  <c r="N52" i="20"/>
  <c r="N56" i="20"/>
  <c r="L52" i="20"/>
  <c r="N54" i="20"/>
  <c r="L58" i="20"/>
  <c r="L21" i="20"/>
  <c r="L25" i="20"/>
  <c r="D98" i="23"/>
  <c r="E43" i="23"/>
  <c r="C98" i="23"/>
  <c r="E42" i="23"/>
  <c r="K41" i="30"/>
  <c r="L41" i="30" s="1"/>
  <c r="F42" i="10"/>
  <c r="E37" i="40" s="1"/>
  <c r="H41" i="30"/>
  <c r="I41" i="30" s="1"/>
  <c r="E42" i="10"/>
  <c r="D37" i="40" s="1"/>
  <c r="T41" i="30"/>
  <c r="U41" i="30" s="1"/>
  <c r="I42" i="10"/>
  <c r="H37" i="40" s="1"/>
  <c r="E41" i="30"/>
  <c r="F41" i="30" s="1"/>
  <c r="D42" i="10"/>
  <c r="Q41" i="30"/>
  <c r="R41" i="30" s="1"/>
  <c r="H42" i="10"/>
  <c r="G37" i="40" s="1"/>
  <c r="G12" i="4"/>
  <c r="G13" i="4"/>
  <c r="G14" i="4"/>
  <c r="G15" i="4"/>
  <c r="G16" i="4"/>
  <c r="G17" i="4"/>
  <c r="G18" i="4"/>
  <c r="G19" i="4"/>
  <c r="G20" i="4"/>
  <c r="N98" i="23" s="1"/>
  <c r="G21" i="4"/>
  <c r="G22" i="4"/>
  <c r="G23" i="4"/>
  <c r="G24" i="4"/>
  <c r="G25" i="4"/>
  <c r="S98" i="23" s="1"/>
  <c r="G26" i="4"/>
  <c r="T98" i="23" s="1"/>
  <c r="G27" i="4"/>
  <c r="U98" i="23" s="1"/>
  <c r="G28" i="4"/>
  <c r="V98" i="23" s="1"/>
  <c r="G29" i="4"/>
  <c r="W98" i="23" s="1"/>
  <c r="G30" i="4"/>
  <c r="X98" i="23" s="1"/>
  <c r="G31" i="4"/>
  <c r="Y98" i="23" s="1"/>
  <c r="G32" i="4"/>
  <c r="Z98" i="23" s="1"/>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11" i="4"/>
  <c r="C42" i="40" l="1"/>
  <c r="D40" i="35"/>
  <c r="D39" i="35" s="1"/>
  <c r="D45" i="35" s="1"/>
  <c r="D40" i="10"/>
  <c r="C35" i="40" s="1"/>
  <c r="H42" i="40"/>
  <c r="D42" i="40"/>
  <c r="F42" i="40"/>
  <c r="E42" i="40"/>
  <c r="G42" i="40"/>
  <c r="H24" i="40"/>
  <c r="H40" i="40"/>
  <c r="F24" i="40"/>
  <c r="F40" i="40"/>
  <c r="C37" i="40"/>
  <c r="I39" i="10"/>
  <c r="I45" i="10" s="1"/>
  <c r="H35" i="40"/>
  <c r="H39" i="40"/>
  <c r="E24" i="40"/>
  <c r="E40" i="40"/>
  <c r="G39" i="10"/>
  <c r="G45" i="10" s="1"/>
  <c r="F35" i="40"/>
  <c r="F39" i="40"/>
  <c r="G24" i="40"/>
  <c r="G40" i="40"/>
  <c r="F39" i="10"/>
  <c r="F45" i="10" s="1"/>
  <c r="E35" i="40"/>
  <c r="E39" i="40"/>
  <c r="D24" i="40"/>
  <c r="D40" i="40"/>
  <c r="H39" i="10"/>
  <c r="H45" i="10" s="1"/>
  <c r="G35" i="40"/>
  <c r="G39" i="40"/>
  <c r="E39" i="10"/>
  <c r="E45" i="10" s="1"/>
  <c r="D35" i="40"/>
  <c r="D39" i="40"/>
  <c r="BB98" i="23"/>
  <c r="E93" i="23"/>
  <c r="AX98" i="23"/>
  <c r="E89" i="23"/>
  <c r="AT98" i="23"/>
  <c r="E85" i="23"/>
  <c r="AP98" i="23"/>
  <c r="E81" i="23"/>
  <c r="AL98" i="23"/>
  <c r="E77" i="23"/>
  <c r="AH98" i="23"/>
  <c r="E73" i="23"/>
  <c r="AD98" i="23"/>
  <c r="E69" i="23"/>
  <c r="R98" i="23"/>
  <c r="E57" i="23"/>
  <c r="J98" i="23"/>
  <c r="E49" i="23"/>
  <c r="F98" i="23"/>
  <c r="E45" i="23"/>
  <c r="E58" i="23"/>
  <c r="E98" i="23"/>
  <c r="E44" i="23"/>
  <c r="BA98" i="23"/>
  <c r="E92" i="23"/>
  <c r="AW98" i="23"/>
  <c r="E88" i="23"/>
  <c r="AS98" i="23"/>
  <c r="E84" i="23"/>
  <c r="AO98" i="23"/>
  <c r="E80" i="23"/>
  <c r="AK98" i="23"/>
  <c r="E76" i="23"/>
  <c r="AG98" i="23"/>
  <c r="E72" i="23"/>
  <c r="AC98" i="23"/>
  <c r="E68" i="23"/>
  <c r="Q98" i="23"/>
  <c r="E56" i="23"/>
  <c r="M98" i="23"/>
  <c r="E52" i="23"/>
  <c r="I98" i="23"/>
  <c r="E48" i="23"/>
  <c r="E53" i="23"/>
  <c r="AZ98" i="23"/>
  <c r="E91" i="23"/>
  <c r="AV98" i="23"/>
  <c r="E87" i="23"/>
  <c r="AR98" i="23"/>
  <c r="E83" i="23"/>
  <c r="AN98" i="23"/>
  <c r="E79" i="23"/>
  <c r="AJ98" i="23"/>
  <c r="E75" i="23"/>
  <c r="AF98" i="23"/>
  <c r="E71" i="23"/>
  <c r="AB98" i="23"/>
  <c r="E67" i="23"/>
  <c r="P98" i="23"/>
  <c r="E55" i="23"/>
  <c r="L98" i="23"/>
  <c r="E51" i="23"/>
  <c r="H98" i="23"/>
  <c r="E47" i="23"/>
  <c r="AY98" i="23"/>
  <c r="E90" i="23"/>
  <c r="E64" i="23"/>
  <c r="AU98" i="23"/>
  <c r="E86" i="23"/>
  <c r="AQ98" i="23"/>
  <c r="E82" i="23"/>
  <c r="AM98" i="23"/>
  <c r="E78" i="23"/>
  <c r="AI98" i="23"/>
  <c r="E74" i="23"/>
  <c r="AE98" i="23"/>
  <c r="E70" i="23"/>
  <c r="AA98" i="23"/>
  <c r="E66" i="23"/>
  <c r="O98" i="23"/>
  <c r="E54" i="23"/>
  <c r="K98" i="23"/>
  <c r="E50" i="23"/>
  <c r="G98" i="23"/>
  <c r="E46" i="23"/>
  <c r="E62" i="23"/>
  <c r="E63" i="23"/>
  <c r="E59" i="23"/>
  <c r="E60" i="23"/>
  <c r="E65" i="23"/>
  <c r="E61" i="23"/>
  <c r="C40" i="40" l="1"/>
  <c r="C24" i="40"/>
  <c r="D39" i="10"/>
  <c r="C39" i="40"/>
  <c r="D25" i="40"/>
  <c r="D44" i="40" s="1"/>
  <c r="D34" i="40"/>
  <c r="F25" i="40"/>
  <c r="F44" i="40" s="1"/>
  <c r="F34" i="40"/>
  <c r="H25" i="40"/>
  <c r="H44" i="40" s="1"/>
  <c r="H34" i="40"/>
  <c r="G25" i="40"/>
  <c r="G44" i="40" s="1"/>
  <c r="G34" i="40"/>
  <c r="E25" i="40"/>
  <c r="E44" i="40" s="1"/>
  <c r="E34" i="40"/>
  <c r="C34" i="40" l="1"/>
  <c r="D45" i="10"/>
  <c r="C25" i="40" s="1"/>
  <c r="C44" i="40" s="1"/>
</calcChain>
</file>

<file path=xl/comments1.xml><?xml version="1.0" encoding="utf-8"?>
<comments xmlns="http://schemas.openxmlformats.org/spreadsheetml/2006/main">
  <authors>
    <author>INPACT_5</author>
  </authors>
  <commentList>
    <comment ref="C4" authorId="0">
      <text>
        <r>
          <rPr>
            <sz val="8"/>
            <color indexed="81"/>
            <rFont val="Tahoma"/>
            <family val="2"/>
          </rPr>
          <t xml:space="preserve">La feuille de calcul est conçu pour gérer </t>
        </r>
        <r>
          <rPr>
            <b/>
            <sz val="8"/>
            <color indexed="81"/>
            <rFont val="Tahoma"/>
            <family val="2"/>
          </rPr>
          <t>jusqu'à six cultures</t>
        </r>
        <r>
          <rPr>
            <sz val="8"/>
            <color indexed="81"/>
            <rFont val="Tahoma"/>
            <family val="2"/>
          </rPr>
          <t xml:space="preserve"> ou sous-cultures étudiées sur 1 saison.</t>
        </r>
        <r>
          <rPr>
            <sz val="9"/>
            <color indexed="81"/>
            <rFont val="Tahoma"/>
            <family val="2"/>
          </rPr>
          <t xml:space="preserve">
</t>
        </r>
      </text>
    </comment>
    <comment ref="C13" authorId="0">
      <text>
        <r>
          <rPr>
            <sz val="9"/>
            <color indexed="81"/>
            <rFont val="Tahoma"/>
            <family val="2"/>
          </rPr>
          <t>La feuille est paramétrée pour accepter jusqu'à 20 types d'opérations culturales différentes.
Il appartient à l'opérateur de les déterminer.
Par exemple : préparation du sol, semis, récolte, etc. Récolte est inscrit par défaut. Ce type d'opération va de pair avec la saisie des quantités récoltées, élément essentiel au calcul du prix de fonctionnement,
Différencier les opérations culturales se justifie avant tout par l'exploitation que l'on entend faire des données enregistrées.
Attention donc à ne pas multiplier inutilement les types d'opérations, puisque la contrepartie est un enregistrement au quotidien d'autant plus précis sur les feuilles manuscrites.</t>
        </r>
      </text>
    </comment>
    <comment ref="H13" authorId="0">
      <text>
        <r>
          <rPr>
            <sz val="9"/>
            <color indexed="81"/>
            <rFont val="Tahoma"/>
            <family val="2"/>
          </rPr>
          <t>La feuille est paramétrée pour accepter jusqu'à 20 planches différentes.
Cet élément est optionnel. Il est présent pour permettre le suivi le cas échéant de planches spécifiques.</t>
        </r>
      </text>
    </comment>
    <comment ref="C36" authorId="0">
      <text>
        <r>
          <rPr>
            <sz val="9"/>
            <color indexed="81"/>
            <rFont val="Tahoma"/>
            <family val="2"/>
          </rPr>
          <t>utilisé pour la feuille analyse
en saisie, il est plus rapide à l'usage pour l'utilisateur de saisir les numéros de semaine</t>
        </r>
      </text>
    </comment>
  </commentList>
</comments>
</file>

<file path=xl/comments10.xml><?xml version="1.0" encoding="utf-8"?>
<comments xmlns="http://schemas.openxmlformats.org/spreadsheetml/2006/main">
  <authors>
    <author>INPACT_5</author>
  </authors>
  <commentList>
    <comment ref="C30" authorId="0">
      <text>
        <r>
          <rPr>
            <b/>
            <sz val="9"/>
            <color indexed="81"/>
            <rFont val="Tahoma"/>
            <family val="2"/>
          </rPr>
          <t>INPACT_5:</t>
        </r>
        <r>
          <rPr>
            <sz val="9"/>
            <color indexed="81"/>
            <rFont val="Tahoma"/>
            <family val="2"/>
          </rPr>
          <t xml:space="preserve">
emballages, cagettes, publicité</t>
        </r>
      </text>
    </comment>
  </commentList>
</comments>
</file>

<file path=xl/comments11.xml><?xml version="1.0" encoding="utf-8"?>
<comments xmlns="http://schemas.openxmlformats.org/spreadsheetml/2006/main">
  <authors>
    <author>INPACT_5</author>
  </authors>
  <commentList>
    <comment ref="C31" authorId="0">
      <text>
        <r>
          <rPr>
            <b/>
            <sz val="9"/>
            <color indexed="81"/>
            <rFont val="Tahoma"/>
            <family val="2"/>
          </rPr>
          <t>INPACT_5:</t>
        </r>
        <r>
          <rPr>
            <sz val="9"/>
            <color indexed="81"/>
            <rFont val="Tahoma"/>
            <family val="2"/>
          </rPr>
          <t xml:space="preserve">
emballages, cagettes, publicité</t>
        </r>
      </text>
    </comment>
  </commentList>
</comments>
</file>

<file path=xl/comments12.xml><?xml version="1.0" encoding="utf-8"?>
<comments xmlns="http://schemas.openxmlformats.org/spreadsheetml/2006/main">
  <authors>
    <author>INPACT_5</author>
  </authors>
  <commentList>
    <comment ref="C32" authorId="0">
      <text>
        <r>
          <rPr>
            <b/>
            <sz val="9"/>
            <color indexed="81"/>
            <rFont val="Tahoma"/>
            <family val="2"/>
          </rPr>
          <t>INPACT_5:</t>
        </r>
        <r>
          <rPr>
            <sz val="9"/>
            <color indexed="81"/>
            <rFont val="Tahoma"/>
            <family val="2"/>
          </rPr>
          <t xml:space="preserve">
emballages, cagettes, publicité</t>
        </r>
      </text>
    </comment>
  </commentList>
</comments>
</file>

<file path=xl/comments13.xml><?xml version="1.0" encoding="utf-8"?>
<comments xmlns="http://schemas.openxmlformats.org/spreadsheetml/2006/main">
  <authors>
    <author>INPACT_5</author>
  </authors>
  <commentList>
    <comment ref="C32" authorId="0">
      <text>
        <r>
          <rPr>
            <b/>
            <sz val="9"/>
            <color indexed="81"/>
            <rFont val="Tahoma"/>
            <family val="2"/>
          </rPr>
          <t>INPACT_5:</t>
        </r>
        <r>
          <rPr>
            <sz val="9"/>
            <color indexed="81"/>
            <rFont val="Tahoma"/>
            <family val="2"/>
          </rPr>
          <t xml:space="preserve">
emballages, cagettes, publicité</t>
        </r>
      </text>
    </comment>
  </commentList>
</comments>
</file>

<file path=xl/comments14.xml><?xml version="1.0" encoding="utf-8"?>
<comments xmlns="http://schemas.openxmlformats.org/spreadsheetml/2006/main">
  <authors>
    <author>INPACT_5</author>
  </authors>
  <commentList>
    <comment ref="D6" authorId="0">
      <text>
        <r>
          <rPr>
            <b/>
            <sz val="9"/>
            <color indexed="81"/>
            <rFont val="Tahoma"/>
            <family val="2"/>
          </rPr>
          <t>INPACT_5:</t>
        </r>
        <r>
          <rPr>
            <sz val="9"/>
            <color indexed="81"/>
            <rFont val="Tahoma"/>
            <family val="2"/>
          </rPr>
          <t xml:space="preserve">
coller ici les résultats de  l'exploitation</t>
        </r>
      </text>
    </comment>
    <comment ref="C35" authorId="0">
      <text>
        <r>
          <rPr>
            <b/>
            <sz val="9"/>
            <color indexed="81"/>
            <rFont val="Tahoma"/>
            <family val="2"/>
          </rPr>
          <t>INPACT_5:</t>
        </r>
        <r>
          <rPr>
            <sz val="9"/>
            <color indexed="81"/>
            <rFont val="Tahoma"/>
            <family val="2"/>
          </rPr>
          <t xml:space="preserve">
emballages, cagettes, publicité</t>
        </r>
      </text>
    </comment>
  </commentList>
</comments>
</file>

<file path=xl/comments15.xml><?xml version="1.0" encoding="utf-8"?>
<comments xmlns="http://schemas.openxmlformats.org/spreadsheetml/2006/main">
  <authors>
    <author>INPACT_5</author>
  </authors>
  <commentList>
    <comment ref="C35" authorId="0">
      <text>
        <r>
          <rPr>
            <b/>
            <sz val="9"/>
            <color indexed="81"/>
            <rFont val="Tahoma"/>
            <family val="2"/>
          </rPr>
          <t>INPACT_5:</t>
        </r>
        <r>
          <rPr>
            <sz val="9"/>
            <color indexed="81"/>
            <rFont val="Tahoma"/>
            <family val="2"/>
          </rPr>
          <t xml:space="preserve">
emballages, cagettes, publicité</t>
        </r>
      </text>
    </comment>
  </commentList>
</comments>
</file>

<file path=xl/comments2.xml><?xml version="1.0" encoding="utf-8"?>
<comments xmlns="http://schemas.openxmlformats.org/spreadsheetml/2006/main">
  <authors>
    <author>INPACT_5</author>
  </authors>
  <commentList>
    <comment ref="D8" authorId="0">
      <text>
        <r>
          <rPr>
            <sz val="9"/>
            <color indexed="81"/>
            <rFont val="Tahoma"/>
            <family val="2"/>
          </rPr>
          <t>saisir le temps non affectés à une culture en particulier
Exemple : commercialisation, irrigation générale, etc.</t>
        </r>
      </text>
    </comment>
    <comment ref="E8" authorId="0">
      <text>
        <r>
          <rPr>
            <sz val="9"/>
            <color indexed="81"/>
            <rFont val="Tahoma"/>
            <family val="2"/>
          </rPr>
          <t>saisir le temps total de main d'œuvre engagée sur la journée ou semaine sur l'atelier maraîchage</t>
        </r>
      </text>
    </comment>
    <comment ref="F8" authorId="0">
      <text>
        <r>
          <rPr>
            <sz val="9"/>
            <color indexed="81"/>
            <rFont val="Tahoma"/>
            <family val="2"/>
          </rPr>
          <t>ici commentaires divers pour mémoire</t>
        </r>
      </text>
    </comment>
    <comment ref="G8" authorId="0">
      <text>
        <r>
          <rPr>
            <sz val="9"/>
            <color indexed="81"/>
            <rFont val="Tahoma"/>
            <family val="2"/>
          </rPr>
          <t>calcul par défaut du temps engagés sur les cultures de l'atelier maraîchage</t>
        </r>
      </text>
    </comment>
  </commentList>
</comments>
</file>

<file path=xl/comments3.xml><?xml version="1.0" encoding="utf-8"?>
<comments xmlns="http://schemas.openxmlformats.org/spreadsheetml/2006/main">
  <authors>
    <author>INPACT_5</author>
  </authors>
  <commentList>
    <comment ref="B13" authorId="0">
      <text>
        <r>
          <rPr>
            <sz val="9"/>
            <color indexed="81"/>
            <rFont val="Tahoma"/>
            <family val="2"/>
          </rPr>
          <t>pour saisir à la semaine
(obligatoire)</t>
        </r>
      </text>
    </comment>
    <comment ref="C13" authorId="0">
      <text>
        <r>
          <rPr>
            <sz val="9"/>
            <color indexed="81"/>
            <rFont val="Tahoma"/>
            <family val="2"/>
          </rPr>
          <t>pour saisir à la journée
(optionnel)</t>
        </r>
      </text>
    </comment>
    <comment ref="D13" authorId="0">
      <text>
        <r>
          <rPr>
            <sz val="9"/>
            <color indexed="81"/>
            <rFont val="Tahoma"/>
            <family val="2"/>
          </rPr>
          <t>pour identifier la planche concernée par l'opération
(optionnel)</t>
        </r>
      </text>
    </comment>
    <comment ref="E13" authorId="0">
      <text>
        <r>
          <rPr>
            <sz val="9"/>
            <color indexed="81"/>
            <rFont val="Tahoma"/>
            <family val="2"/>
          </rPr>
          <t>saisir le type de culture concerné à l'aide du menu déroulant</t>
        </r>
      </text>
    </comment>
    <comment ref="F13" authorId="0">
      <text>
        <r>
          <rPr>
            <sz val="9"/>
            <color indexed="81"/>
            <rFont val="Tahoma"/>
            <family val="2"/>
          </rPr>
          <t>saisir le type d'opération réalisé à l'aide du menu déroulant</t>
        </r>
      </text>
    </comment>
    <comment ref="G13" authorId="0">
      <text>
        <r>
          <rPr>
            <sz val="9"/>
            <color indexed="81"/>
            <rFont val="Tahoma"/>
            <family val="2"/>
          </rPr>
          <t>saisir le temps passés sur l'opération
ex : 2h30 =2,5h</t>
        </r>
      </text>
    </comment>
    <comment ref="H13" authorId="0">
      <text>
        <r>
          <rPr>
            <sz val="9"/>
            <color indexed="81"/>
            <rFont val="Tahoma"/>
            <family val="2"/>
          </rPr>
          <t>saisir les kg récoltés si opération
= récolte</t>
        </r>
      </text>
    </comment>
    <comment ref="I13" authorId="0">
      <text>
        <r>
          <rPr>
            <sz val="9"/>
            <color indexed="81"/>
            <rFont val="Tahoma"/>
            <family val="2"/>
          </rPr>
          <t>saisir les prix si opération
= récolte</t>
        </r>
      </text>
    </comment>
    <comment ref="J13" authorId="0">
      <text>
        <r>
          <rPr>
            <sz val="9"/>
            <color indexed="81"/>
            <rFont val="Tahoma"/>
            <family val="2"/>
          </rPr>
          <t xml:space="preserve">saisir les kg perdus (non vendus et jetés)
</t>
        </r>
      </text>
    </comment>
  </commentList>
</comments>
</file>

<file path=xl/comments4.xml><?xml version="1.0" encoding="utf-8"?>
<comments xmlns="http://schemas.openxmlformats.org/spreadsheetml/2006/main">
  <authors>
    <author>INPACT_5</author>
  </authors>
  <commentList>
    <comment ref="B16" authorId="0">
      <text>
        <r>
          <rPr>
            <sz val="9"/>
            <color indexed="81"/>
            <rFont val="Tahoma"/>
            <family val="2"/>
          </rPr>
          <t xml:space="preserve">à compléter impérativement : détermine la clef main d'œuvre pour le coût de fmt
</t>
        </r>
      </text>
    </comment>
    <comment ref="B25" authorId="0">
      <text>
        <r>
          <rPr>
            <sz val="9"/>
            <color indexed="81"/>
            <rFont val="Tahoma"/>
            <family val="2"/>
          </rPr>
          <t>à compléter impérativement : détermine la clef main d'œuvre pour le coût de fmt</t>
        </r>
      </text>
    </comment>
  </commentList>
</comments>
</file>

<file path=xl/comments5.xml><?xml version="1.0" encoding="utf-8"?>
<comments xmlns="http://schemas.openxmlformats.org/spreadsheetml/2006/main">
  <authors>
    <author>INPACT_5</author>
  </authors>
  <commentList>
    <comment ref="B11" authorId="0">
      <text>
        <r>
          <rPr>
            <sz val="9"/>
            <color indexed="81"/>
            <rFont val="Tahoma"/>
            <family val="2"/>
          </rPr>
          <t>la construction de la clef main-d'œuvre est automatisée, elle est basée sur les enregistrements des temps cultures et temps généraux (tps total, tps pot commun), consolidés via la feuille "tab_des_ecarts"</t>
        </r>
      </text>
    </comment>
    <comment ref="B23" authorId="0">
      <text>
        <r>
          <rPr>
            <sz val="9"/>
            <color indexed="81"/>
            <rFont val="Tahoma"/>
            <family val="2"/>
          </rPr>
          <t>pour construire la clef "surfaces développées", renseigner les surfaces consacrées aux cultures étudiées et la total de la surface développée de l'atelier maraîchage.
! Attention, il s'agit bien de la surface développée et non de la surface physique  de l'atelier maraîchage !
Ne  pas considérer le fait que 2 à 3 cultures puissent se succéder sur 1 planche sur-représenterait les charges affectées à une culture dès lors que l'on mobilise la clef surface, d'où la notion de surface développée.
Le tableau ci-à droite vise à faciliter le calcul des surfaces développées en reprenant les cultures s'étant succédées sur l'année planche par planche,</t>
        </r>
      </text>
    </comment>
  </commentList>
</comments>
</file>

<file path=xl/comments6.xml><?xml version="1.0" encoding="utf-8"?>
<comments xmlns="http://schemas.openxmlformats.org/spreadsheetml/2006/main">
  <authors>
    <author>INPACT_5</author>
  </authors>
  <commentList>
    <comment ref="D6" authorId="0">
      <text>
        <r>
          <rPr>
            <sz val="9"/>
            <color indexed="81"/>
            <rFont val="Tahoma"/>
            <family val="2"/>
          </rPr>
          <t>répartition réalisée à partir des éléments données par l'exploitant</t>
        </r>
      </text>
    </comment>
    <comment ref="A16" authorId="0">
      <text>
        <r>
          <rPr>
            <b/>
            <sz val="9"/>
            <color indexed="81"/>
            <rFont val="Tahoma"/>
            <family val="2"/>
          </rPr>
          <t>INPACT_5:</t>
        </r>
        <r>
          <rPr>
            <sz val="9"/>
            <color indexed="81"/>
            <rFont val="Tahoma"/>
            <family val="2"/>
          </rPr>
          <t xml:space="preserve">
Sur la ferme, il peut exister d'autres ateliers que l'atelier maraîchage.
Aussi en amont du travail de répartition des charges indirectes, des annuités, entre les cultures de l'atelier maraîchage, il va falloir répartir ces charges à problème (charges non affectables directement) entre les différents ateliers de l'exploitation.
Appliquer une méthode normative pour opérer cette répartition s'avère peu pertinent.
Il s'agit de reprendre avec le maraîcher les différents postes pour différencier au possible les charges non  relevant de l'atelier maraîchage,
et lorsque cela n'est pas possible de mobiliser une clef de répartition la plus pertinente par rapport à la charge étudiée :
- surfaces
- main d'oeuvre
- etc.</t>
        </r>
      </text>
    </comment>
    <comment ref="G17" authorId="0">
      <text>
        <r>
          <rPr>
            <b/>
            <sz val="9"/>
            <color indexed="81"/>
            <rFont val="Tahoma"/>
            <family val="2"/>
          </rPr>
          <t>INPACT_5:</t>
        </r>
        <r>
          <rPr>
            <sz val="9"/>
            <color indexed="81"/>
            <rFont val="Tahoma"/>
            <family val="2"/>
          </rPr>
          <t xml:space="preserve">
les cellules de cette colonne sont volontairement déverouillés pour pour pour réaliser des "copier-coller"
! Attention à ne pas effacer les formules permettant d'utiliser des clefs de répartition construite plus haut!
et donc de le coller sur les cellules des feuilles appropriées :
- feuille ch_indirectes, colonne E "charges indirectes maraîchage"
- tab annuités, colonne D "montant d'annuités à affecter"</t>
        </r>
      </text>
    </comment>
  </commentList>
</comments>
</file>

<file path=xl/comments7.xml><?xml version="1.0" encoding="utf-8"?>
<comments xmlns="http://schemas.openxmlformats.org/spreadsheetml/2006/main">
  <authors>
    <author>INPACT_5</author>
  </authors>
  <commentList>
    <comment ref="G13" authorId="0">
      <text>
        <r>
          <rPr>
            <b/>
            <sz val="9"/>
            <color indexed="81"/>
            <rFont val="Tahoma"/>
            <family val="2"/>
          </rPr>
          <t>INPACT_5:</t>
        </r>
        <r>
          <rPr>
            <sz val="9"/>
            <color indexed="81"/>
            <rFont val="Tahoma"/>
            <family val="2"/>
          </rPr>
          <t xml:space="preserve">
! Attention ! Les cellules répartition des charges indirectes sont volontairement dévérouillés pour permettre une répartition manuelle le cas échéant ! Et donc écraser les formules à bon escient !</t>
        </r>
      </text>
    </comment>
  </commentList>
</comments>
</file>

<file path=xl/comments8.xml><?xml version="1.0" encoding="utf-8"?>
<comments xmlns="http://schemas.openxmlformats.org/spreadsheetml/2006/main">
  <authors>
    <author>INPACT_5</author>
  </authors>
  <commentList>
    <comment ref="F11" authorId="0">
      <text>
        <r>
          <rPr>
            <b/>
            <sz val="9"/>
            <color indexed="81"/>
            <rFont val="Tahoma"/>
            <family val="2"/>
          </rPr>
          <t>INPACT_5:</t>
        </r>
        <r>
          <rPr>
            <sz val="9"/>
            <color indexed="81"/>
            <rFont val="Tahoma"/>
            <family val="2"/>
          </rPr>
          <t xml:space="preserve">
! Attention ! Les cellules répartition des annuités sont volontairement dévérouillés pour permettre une répartition manuelle le cas échéant ! Et donc écraser les formules à bon escient !</t>
        </r>
      </text>
    </comment>
  </commentList>
</comments>
</file>

<file path=xl/comments9.xml><?xml version="1.0" encoding="utf-8"?>
<comments xmlns="http://schemas.openxmlformats.org/spreadsheetml/2006/main">
  <authors>
    <author>INPACT_5</author>
  </authors>
  <commentList>
    <comment ref="I15" authorId="0">
      <text>
        <r>
          <rPr>
            <b/>
            <sz val="9"/>
            <color indexed="81"/>
            <rFont val="Tahoma"/>
            <family val="2"/>
          </rPr>
          <t>INPACT_5:</t>
        </r>
        <r>
          <rPr>
            <sz val="9"/>
            <color indexed="81"/>
            <rFont val="Tahoma"/>
            <family val="2"/>
          </rPr>
          <t xml:space="preserve">
</t>
        </r>
        <r>
          <rPr>
            <sz val="9"/>
            <color indexed="81"/>
            <rFont val="Calibri"/>
            <family val="2"/>
            <scheme val="minor"/>
          </rPr>
          <t>pour 1607 heures travaillés par an</t>
        </r>
      </text>
    </comment>
    <comment ref="G16" authorId="0">
      <text>
        <r>
          <rPr>
            <sz val="8"/>
            <color indexed="81"/>
            <rFont val="Tahoma"/>
            <family val="2"/>
          </rPr>
          <t>valeur du SMIC brut 2013 : 1430,22 €
Source : INSEE</t>
        </r>
      </text>
    </comment>
    <comment ref="H16" authorId="0">
      <text>
        <r>
          <rPr>
            <sz val="8"/>
            <color indexed="81"/>
            <rFont val="Tahoma"/>
            <family val="2"/>
          </rPr>
          <t>valeur du SMIC net 2013 : 1120,43 €
Source : INSEE</t>
        </r>
      </text>
    </comment>
    <comment ref="D17" authorId="0">
      <text>
        <r>
          <rPr>
            <sz val="8"/>
            <color indexed="81"/>
            <rFont val="Tahoma"/>
            <family val="2"/>
          </rPr>
          <t xml:space="preserve">Infos :
la durée légale annuelle du travail est fixé à 1607h (congés, jours fériés compris)
Source : code du travail
article L 3121-10
Utiliser cette base pour un coût horaire en parité avec les autres catégories socio-professionnelles.
Il est possible de modifier cette base s'il est souhaité établir un coût plus en phase avec les volumes de travail engagé par la main d'oeuvre exploitant.
Par exemple, si on souhaite dégager 2 SMIC en acceptant de fournir 50h de travail en moyenne par semaine.
On remplacera 1607 h annuelle par </t>
        </r>
      </text>
    </comment>
    <comment ref="H23" authorId="0">
      <text>
        <r>
          <rPr>
            <b/>
            <sz val="9"/>
            <color indexed="81"/>
            <rFont val="Tahoma"/>
            <family val="2"/>
          </rPr>
          <t>INPACT_5:</t>
        </r>
        <r>
          <rPr>
            <sz val="9"/>
            <color indexed="81"/>
            <rFont val="Tahoma"/>
            <family val="2"/>
          </rPr>
          <t xml:space="preserve">
heures travaillés (droit à congés déduit)</t>
        </r>
      </text>
    </comment>
    <comment ref="C24" authorId="0">
      <text>
        <r>
          <rPr>
            <sz val="8"/>
            <color indexed="81"/>
            <rFont val="Tahoma"/>
            <family val="2"/>
          </rPr>
          <t xml:space="preserve">Infos :
la durée légale annuelle du travail est fixé à 1607h (congés, jours fériés compris)
Source : code du travail
article L 3121-10
Utiliser cette base pour un coût horaire en parité avec les autres catégories socio-professionnelles.
Il est possible de modifier cette base s'il est souhaité établir un coût plus en phase avec les volumes de travail engagé par la main d'oeuvre exploitant.
Par exemple, si on souhaite dégager 2 SMIC en acceptant de fournir 50h de travail en moyenne par semaine.
On remplacera 1607 h annuelle par </t>
        </r>
      </text>
    </comment>
    <comment ref="E28" authorId="0">
      <text>
        <r>
          <rPr>
            <sz val="9"/>
            <color indexed="81"/>
            <rFont val="Tahoma"/>
            <family val="2"/>
          </rPr>
          <t xml:space="preserve">! cette cellule détermine le coût horaire de la main d'œuvre salariés saisonniers  appliquée ! </t>
        </r>
      </text>
    </comment>
    <comment ref="E30" authorId="0">
      <text>
        <r>
          <rPr>
            <sz val="9"/>
            <color indexed="81"/>
            <rFont val="Tahoma"/>
            <family val="2"/>
          </rPr>
          <t xml:space="preserve">! cette cellule détermine le coût horaire de la main d'œuvre salariés permanents  appliquée ! </t>
        </r>
      </text>
    </comment>
    <comment ref="E32" authorId="0">
      <text>
        <r>
          <rPr>
            <sz val="9"/>
            <color indexed="81"/>
            <rFont val="Tahoma"/>
            <family val="2"/>
          </rPr>
          <t xml:space="preserve">! cette cellule détermine le coût horaire de la main d'œuvre exploitant appliquée ! </t>
        </r>
      </text>
    </comment>
  </commentList>
</comments>
</file>

<file path=xl/sharedStrings.xml><?xml version="1.0" encoding="utf-8"?>
<sst xmlns="http://schemas.openxmlformats.org/spreadsheetml/2006/main" count="3066" uniqueCount="1450">
  <si>
    <t>date</t>
  </si>
  <si>
    <t>semaine</t>
  </si>
  <si>
    <t>opérations</t>
  </si>
  <si>
    <t>temps</t>
  </si>
  <si>
    <t>récolte</t>
  </si>
  <si>
    <t>cultures</t>
  </si>
  <si>
    <t>autres informations</t>
  </si>
  <si>
    <t>tps pot commun</t>
  </si>
  <si>
    <t>tps total</t>
  </si>
  <si>
    <t>planche</t>
  </si>
  <si>
    <t>temps cultures</t>
  </si>
  <si>
    <t>2 critères</t>
  </si>
  <si>
    <t>3 critères</t>
  </si>
  <si>
    <t>Total</t>
  </si>
  <si>
    <t>engrais</t>
  </si>
  <si>
    <t>n°compte</t>
  </si>
  <si>
    <t>TOTAL</t>
  </si>
  <si>
    <t>semences</t>
  </si>
  <si>
    <t>plants</t>
  </si>
  <si>
    <t>Commercialisation</t>
  </si>
  <si>
    <t>Mécanisation</t>
  </si>
  <si>
    <t>carburants et lubrifiants</t>
  </si>
  <si>
    <t>plastiques</t>
  </si>
  <si>
    <t>annuités serres</t>
  </si>
  <si>
    <t>Frais divers de gestion</t>
  </si>
  <si>
    <t>Irrigation</t>
  </si>
  <si>
    <t>Charges végétales</t>
  </si>
  <si>
    <t>travaux par tiers végétaux</t>
  </si>
  <si>
    <t>Bâtiment &amp; Foncier</t>
  </si>
  <si>
    <t>fermage &amp; frais du foncier</t>
  </si>
  <si>
    <t>achat petit matériel</t>
  </si>
  <si>
    <t>location matériel</t>
  </si>
  <si>
    <t>annuités matériel</t>
  </si>
  <si>
    <t>entretien du matériel</t>
  </si>
  <si>
    <t>Main d'œuvre</t>
  </si>
  <si>
    <t>exploitants</t>
  </si>
  <si>
    <t>Code d'agrégation</t>
  </si>
  <si>
    <t>phytos</t>
  </si>
  <si>
    <t>auxiliaires</t>
  </si>
  <si>
    <t>charges patronales</t>
  </si>
  <si>
    <t>Besoins d'auto-financement</t>
  </si>
  <si>
    <t>électricité</t>
  </si>
  <si>
    <t>annuités irrigation</t>
  </si>
  <si>
    <t>chauffage des serres</t>
  </si>
  <si>
    <t>eau</t>
  </si>
  <si>
    <t>petits matériel de vente</t>
  </si>
  <si>
    <t>fournitures pour vente</t>
  </si>
  <si>
    <t>heures totales travaillés</t>
  </si>
  <si>
    <t>salariés saisonniers</t>
  </si>
  <si>
    <t>salariés permanents</t>
  </si>
  <si>
    <t>chef d'exploitation</t>
  </si>
  <si>
    <t>Etape 1 : reconstruire le coût horaire du travail à partir du coût des salariés saisonniers ou permanents</t>
  </si>
  <si>
    <t>nombre de SMIC souhaité</t>
  </si>
  <si>
    <t>coût du travail</t>
  </si>
  <si>
    <t>salaires bruts</t>
  </si>
  <si>
    <t>Actualiser la valeur du SMIC brut &amp; net :</t>
  </si>
  <si>
    <t>http://www.insee.fr/fr/</t>
  </si>
  <si>
    <t>ou bien à partir du coût des salariés saisonniers ou permanents</t>
  </si>
  <si>
    <t>Des codes couleurs pour se repérer :</t>
  </si>
  <si>
    <t>les cases</t>
  </si>
  <si>
    <t>indiquent des cases où des éléments sont à renseigner</t>
  </si>
  <si>
    <t>correspondent à des valeurs repères mobilisés pour les calculs ou à des calculs intermédiaires</t>
  </si>
  <si>
    <t>Outil pour se positionner sur la rémunération souhaitée :</t>
  </si>
  <si>
    <t>Objectif de la feuille : dimensionner le coût du travail affecté aux cultures étudiées</t>
  </si>
  <si>
    <t>Objectif de la feuille : permettre le paramétrage personnalisé des types d'opérations et des cultures étudiées</t>
  </si>
  <si>
    <t>cult. #1</t>
  </si>
  <si>
    <t>cult. #2</t>
  </si>
  <si>
    <t>cult. #3</t>
  </si>
  <si>
    <t>cult. #4</t>
  </si>
  <si>
    <t>cult. #5</t>
  </si>
  <si>
    <t>cult. #6</t>
  </si>
  <si>
    <t>Etape 2 : Paramétrage des types d'opérations culturales</t>
  </si>
  <si>
    <t>Etape 1 : Paramétrage des types de cultures étudiés :</t>
  </si>
  <si>
    <t>opé. #1</t>
  </si>
  <si>
    <t>opé. #2</t>
  </si>
  <si>
    <t>opé. #3</t>
  </si>
  <si>
    <t>opé. #4</t>
  </si>
  <si>
    <t>opé. #5</t>
  </si>
  <si>
    <t>opé. #6</t>
  </si>
  <si>
    <t>opé. #7</t>
  </si>
  <si>
    <t>opé. #8</t>
  </si>
  <si>
    <t>opé. #9</t>
  </si>
  <si>
    <t>opé. #10</t>
  </si>
  <si>
    <t>opé. #11</t>
  </si>
  <si>
    <t>opé. #12</t>
  </si>
  <si>
    <t>opé. #13</t>
  </si>
  <si>
    <t>opé. #14</t>
  </si>
  <si>
    <t>opé. #15</t>
  </si>
  <si>
    <t>opé. #16</t>
  </si>
  <si>
    <t>opé. #17</t>
  </si>
  <si>
    <t>opé. #18</t>
  </si>
  <si>
    <t>opé. #19</t>
  </si>
  <si>
    <t>opé. #20</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</si>
  <si>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</si>
  <si>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</si>
  <si>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</si>
  <si>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</si>
  <si>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</si>
  <si>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</si>
  <si>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</si>
  <si>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</si>
  <si>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</si>
  <si>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</si>
  <si>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</si>
  <si>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</si>
  <si>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</si>
  <si>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</si>
  <si>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</si>
  <si>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</si>
  <si>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</si>
  <si>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</si>
  <si>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</si>
  <si>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</si>
  <si>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</si>
  <si>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</si>
  <si>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</si>
  <si>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</si>
  <si>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</si>
  <si>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</si>
  <si>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</si>
  <si>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</si>
  <si>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</si>
  <si>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</si>
  <si>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</si>
  <si>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</si>
  <si>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semaine 33</t>
  </si>
  <si>
    <t>semaine 34</t>
  </si>
  <si>
    <t>semaine 35</t>
  </si>
  <si>
    <t>semaine 36</t>
  </si>
  <si>
    <t>semaine 37</t>
  </si>
  <si>
    <t>semaine 38</t>
  </si>
  <si>
    <t>semaine 39</t>
  </si>
  <si>
    <t>semaine 40</t>
  </si>
  <si>
    <t>semaine 41</t>
  </si>
  <si>
    <t>semaine 42</t>
  </si>
  <si>
    <t>semaine 43</t>
  </si>
  <si>
    <t>semaine 44</t>
  </si>
  <si>
    <t>semaine 45</t>
  </si>
  <si>
    <t>semaine 46</t>
  </si>
  <si>
    <t>semaine 47</t>
  </si>
  <si>
    <t>semaine 48</t>
  </si>
  <si>
    <t>semaine 49</t>
  </si>
  <si>
    <t>semaine 50</t>
  </si>
  <si>
    <t>semaine 51</t>
  </si>
  <si>
    <t>semaine 52</t>
  </si>
  <si>
    <t>Par défaut : les numéros des semaines</t>
  </si>
  <si>
    <t>quantité récoltée</t>
  </si>
  <si>
    <t>saisie #1</t>
  </si>
  <si>
    <t>saisie #2</t>
  </si>
  <si>
    <t>saisie #3</t>
  </si>
  <si>
    <t>saisie #4</t>
  </si>
  <si>
    <t>saisie #5</t>
  </si>
  <si>
    <t>saisie #6</t>
  </si>
  <si>
    <t>saisie #7</t>
  </si>
  <si>
    <t>saisie #8</t>
  </si>
  <si>
    <t>saisie #9</t>
  </si>
  <si>
    <t>saisie #10</t>
  </si>
  <si>
    <t>saisie #11</t>
  </si>
  <si>
    <t>saisie #12</t>
  </si>
  <si>
    <t>saisie #13</t>
  </si>
  <si>
    <t>saisie #14</t>
  </si>
  <si>
    <t>saisie #15</t>
  </si>
  <si>
    <t>saisie #16</t>
  </si>
  <si>
    <t>saisie #17</t>
  </si>
  <si>
    <t>saisie #18</t>
  </si>
  <si>
    <t>saisie #19</t>
  </si>
  <si>
    <t>saisie #20</t>
  </si>
  <si>
    <t>saisie #21</t>
  </si>
  <si>
    <t>saisie #22</t>
  </si>
  <si>
    <t>saisie #23</t>
  </si>
  <si>
    <t>saisie #24</t>
  </si>
  <si>
    <t>saisie #25</t>
  </si>
  <si>
    <t>saisie #26</t>
  </si>
  <si>
    <t>saisie #27</t>
  </si>
  <si>
    <t>saisie #28</t>
  </si>
  <si>
    <t>saisie #29</t>
  </si>
  <si>
    <t>saisie #30</t>
  </si>
  <si>
    <t>saisie #31</t>
  </si>
  <si>
    <t>saisie #32</t>
  </si>
  <si>
    <t>saisie #33</t>
  </si>
  <si>
    <t>saisie #34</t>
  </si>
  <si>
    <t>saisie #35</t>
  </si>
  <si>
    <t>saisie #36</t>
  </si>
  <si>
    <t>saisie #37</t>
  </si>
  <si>
    <t>saisie #38</t>
  </si>
  <si>
    <t>saisie #39</t>
  </si>
  <si>
    <t>saisie #40</t>
  </si>
  <si>
    <t>saisie #41</t>
  </si>
  <si>
    <t>saisie #42</t>
  </si>
  <si>
    <t>saisie #43</t>
  </si>
  <si>
    <t>saisie #44</t>
  </si>
  <si>
    <t>saisie #45</t>
  </si>
  <si>
    <t>saisie #46</t>
  </si>
  <si>
    <t>saisie #47</t>
  </si>
  <si>
    <t>saisie #48</t>
  </si>
  <si>
    <t>saisie #49</t>
  </si>
  <si>
    <t>saisie #50</t>
  </si>
  <si>
    <t>saisie #51</t>
  </si>
  <si>
    <t>saisie #52</t>
  </si>
  <si>
    <t>saisie #53</t>
  </si>
  <si>
    <t>saisie #54</t>
  </si>
  <si>
    <t>saisie #55</t>
  </si>
  <si>
    <t>saisie #56</t>
  </si>
  <si>
    <t>saisie #57</t>
  </si>
  <si>
    <t>saisie #58</t>
  </si>
  <si>
    <t>saisie #59</t>
  </si>
  <si>
    <t>saisie #60</t>
  </si>
  <si>
    <t>saisie #61</t>
  </si>
  <si>
    <t>saisie #62</t>
  </si>
  <si>
    <t>saisie #63</t>
  </si>
  <si>
    <t>saisie #64</t>
  </si>
  <si>
    <t>saisie #65</t>
  </si>
  <si>
    <t>saisie #66</t>
  </si>
  <si>
    <t>saisie #67</t>
  </si>
  <si>
    <t>saisie #68</t>
  </si>
  <si>
    <t>saisie #69</t>
  </si>
  <si>
    <t>saisie #70</t>
  </si>
  <si>
    <t>saisie #71</t>
  </si>
  <si>
    <t>saisie #72</t>
  </si>
  <si>
    <t>saisie #73</t>
  </si>
  <si>
    <t>saisie #74</t>
  </si>
  <si>
    <t>saisie #75</t>
  </si>
  <si>
    <t>saisie #76</t>
  </si>
  <si>
    <t>saisie #77</t>
  </si>
  <si>
    <t>saisie #78</t>
  </si>
  <si>
    <t>saisie #79</t>
  </si>
  <si>
    <t>saisie #80</t>
  </si>
  <si>
    <t>saisie #81</t>
  </si>
  <si>
    <t>saisie #82</t>
  </si>
  <si>
    <t>saisie #83</t>
  </si>
  <si>
    <t>saisie #84</t>
  </si>
  <si>
    <t>saisie #85</t>
  </si>
  <si>
    <t>saisie #86</t>
  </si>
  <si>
    <t>saisie #87</t>
  </si>
  <si>
    <t>saisie #88</t>
  </si>
  <si>
    <t>saisie #89</t>
  </si>
  <si>
    <t>saisie #90</t>
  </si>
  <si>
    <t>saisie #91</t>
  </si>
  <si>
    <t>saisie #92</t>
  </si>
  <si>
    <t>saisie #93</t>
  </si>
  <si>
    <t>saisie #94</t>
  </si>
  <si>
    <t>saisie #95</t>
  </si>
  <si>
    <t>saisie #96</t>
  </si>
  <si>
    <t>saisie #97</t>
  </si>
  <si>
    <t>saisie #98</t>
  </si>
  <si>
    <t>saisie #99</t>
  </si>
  <si>
    <t>saisie #100</t>
  </si>
  <si>
    <t>saisie #101</t>
  </si>
  <si>
    <t>saisie #102</t>
  </si>
  <si>
    <t>saisie #103</t>
  </si>
  <si>
    <t>saisie #104</t>
  </si>
  <si>
    <t>saisie #105</t>
  </si>
  <si>
    <t>saisie #106</t>
  </si>
  <si>
    <t>saisie #107</t>
  </si>
  <si>
    <t>saisie #108</t>
  </si>
  <si>
    <t>saisie #109</t>
  </si>
  <si>
    <t>saisie #110</t>
  </si>
  <si>
    <t>saisie #111</t>
  </si>
  <si>
    <t>saisie #112</t>
  </si>
  <si>
    <t>saisie #113</t>
  </si>
  <si>
    <t>saisie #114</t>
  </si>
  <si>
    <t>saisie #115</t>
  </si>
  <si>
    <t>saisie #116</t>
  </si>
  <si>
    <t>saisie #117</t>
  </si>
  <si>
    <t>saisie #118</t>
  </si>
  <si>
    <t>saisie #119</t>
  </si>
  <si>
    <t>saisie #120</t>
  </si>
  <si>
    <t>saisie #121</t>
  </si>
  <si>
    <t>saisie #122</t>
  </si>
  <si>
    <t>saisie #123</t>
  </si>
  <si>
    <t>saisie #124</t>
  </si>
  <si>
    <t>saisie #125</t>
  </si>
  <si>
    <t>saisie #126</t>
  </si>
  <si>
    <t>saisie #127</t>
  </si>
  <si>
    <t>saisie #128</t>
  </si>
  <si>
    <t>saisie #129</t>
  </si>
  <si>
    <t>saisie #130</t>
  </si>
  <si>
    <t>saisie #131</t>
  </si>
  <si>
    <t>saisie #132</t>
  </si>
  <si>
    <t>saisie #133</t>
  </si>
  <si>
    <t>saisie #134</t>
  </si>
  <si>
    <t>saisie #135</t>
  </si>
  <si>
    <t>saisie #136</t>
  </si>
  <si>
    <t>saisie #137</t>
  </si>
  <si>
    <t>saisie #138</t>
  </si>
  <si>
    <t>saisie #139</t>
  </si>
  <si>
    <t>saisie #140</t>
  </si>
  <si>
    <t>saisie #141</t>
  </si>
  <si>
    <t>saisie #142</t>
  </si>
  <si>
    <t>saisie #143</t>
  </si>
  <si>
    <t>saisie #144</t>
  </si>
  <si>
    <t>saisie #145</t>
  </si>
  <si>
    <t>saisie #146</t>
  </si>
  <si>
    <t>saisie #147</t>
  </si>
  <si>
    <t>saisie #148</t>
  </si>
  <si>
    <t>saisie #149</t>
  </si>
  <si>
    <t>saisie #150</t>
  </si>
  <si>
    <t>saisie #151</t>
  </si>
  <si>
    <t>saisie #152</t>
  </si>
  <si>
    <t>saisie #153</t>
  </si>
  <si>
    <t>saisie #154</t>
  </si>
  <si>
    <t>saisie #155</t>
  </si>
  <si>
    <t>saisie #156</t>
  </si>
  <si>
    <t>saisie #157</t>
  </si>
  <si>
    <t>saisie #158</t>
  </si>
  <si>
    <t>saisie #159</t>
  </si>
  <si>
    <t>saisie #160</t>
  </si>
  <si>
    <t>saisie #161</t>
  </si>
  <si>
    <t>saisie #162</t>
  </si>
  <si>
    <t>saisie #163</t>
  </si>
  <si>
    <t>saisie #164</t>
  </si>
  <si>
    <t>saisie #165</t>
  </si>
  <si>
    <t>saisie #166</t>
  </si>
  <si>
    <t>saisie #167</t>
  </si>
  <si>
    <t>saisie #168</t>
  </si>
  <si>
    <t>saisie #169</t>
  </si>
  <si>
    <t>saisie #170</t>
  </si>
  <si>
    <t>saisie #171</t>
  </si>
  <si>
    <t>saisie #172</t>
  </si>
  <si>
    <t>saisie #173</t>
  </si>
  <si>
    <t>saisie #174</t>
  </si>
  <si>
    <t>saisie #175</t>
  </si>
  <si>
    <t>saisie #176</t>
  </si>
  <si>
    <t>saisie #177</t>
  </si>
  <si>
    <t>saisie #178</t>
  </si>
  <si>
    <t>saisie #179</t>
  </si>
  <si>
    <t>saisie #180</t>
  </si>
  <si>
    <t>saisie #181</t>
  </si>
  <si>
    <t>saisie #182</t>
  </si>
  <si>
    <t>saisie #183</t>
  </si>
  <si>
    <t>saisie #184</t>
  </si>
  <si>
    <t>saisie #185</t>
  </si>
  <si>
    <t>saisie #186</t>
  </si>
  <si>
    <t>saisie #187</t>
  </si>
  <si>
    <t>saisie #188</t>
  </si>
  <si>
    <t>saisie #189</t>
  </si>
  <si>
    <t>saisie #190</t>
  </si>
  <si>
    <t>saisie #191</t>
  </si>
  <si>
    <t>saisie #192</t>
  </si>
  <si>
    <t>saisie #193</t>
  </si>
  <si>
    <t>saisie #194</t>
  </si>
  <si>
    <t>saisie #195</t>
  </si>
  <si>
    <t>saisie #196</t>
  </si>
  <si>
    <t>saisie #197</t>
  </si>
  <si>
    <t>saisie #198</t>
  </si>
  <si>
    <t>saisie #199</t>
  </si>
  <si>
    <t>saisie #200</t>
  </si>
  <si>
    <t>saisie #201</t>
  </si>
  <si>
    <t>saisie #202</t>
  </si>
  <si>
    <t>saisie #203</t>
  </si>
  <si>
    <t>saisie #204</t>
  </si>
  <si>
    <t>saisie #205</t>
  </si>
  <si>
    <t>saisie #206</t>
  </si>
  <si>
    <t>saisie #207</t>
  </si>
  <si>
    <t>saisie #208</t>
  </si>
  <si>
    <t>saisie #209</t>
  </si>
  <si>
    <t>saisie #210</t>
  </si>
  <si>
    <t>saisie #211</t>
  </si>
  <si>
    <t>saisie #212</t>
  </si>
  <si>
    <t>saisie #213</t>
  </si>
  <si>
    <t>saisie #214</t>
  </si>
  <si>
    <t>saisie #215</t>
  </si>
  <si>
    <t>saisie #216</t>
  </si>
  <si>
    <t>saisie #217</t>
  </si>
  <si>
    <t>saisie #218</t>
  </si>
  <si>
    <t>saisie #219</t>
  </si>
  <si>
    <t>saisie #220</t>
  </si>
  <si>
    <t>saisie #221</t>
  </si>
  <si>
    <t>saisie #222</t>
  </si>
  <si>
    <t>saisie #223</t>
  </si>
  <si>
    <t>saisie #224</t>
  </si>
  <si>
    <t>saisie #225</t>
  </si>
  <si>
    <t>saisie #226</t>
  </si>
  <si>
    <t>saisie #227</t>
  </si>
  <si>
    <t>saisie #228</t>
  </si>
  <si>
    <t>saisie #229</t>
  </si>
  <si>
    <t>saisie #230</t>
  </si>
  <si>
    <t>saisie #231</t>
  </si>
  <si>
    <t>saisie #232</t>
  </si>
  <si>
    <t>saisie #233</t>
  </si>
  <si>
    <t>saisie #234</t>
  </si>
  <si>
    <t>saisie #235</t>
  </si>
  <si>
    <t>saisie #236</t>
  </si>
  <si>
    <t>saisie #237</t>
  </si>
  <si>
    <t>saisie #238</t>
  </si>
  <si>
    <t>saisie #239</t>
  </si>
  <si>
    <t>saisie #240</t>
  </si>
  <si>
    <t>saisie #241</t>
  </si>
  <si>
    <t>saisie #242</t>
  </si>
  <si>
    <t>saisie #243</t>
  </si>
  <si>
    <t>saisie #244</t>
  </si>
  <si>
    <t>saisie #245</t>
  </si>
  <si>
    <t>saisie #246</t>
  </si>
  <si>
    <t>saisie #247</t>
  </si>
  <si>
    <t>saisie #248</t>
  </si>
  <si>
    <t>saisie #249</t>
  </si>
  <si>
    <t>saisie #250</t>
  </si>
  <si>
    <t>saisie #251</t>
  </si>
  <si>
    <t>saisie #252</t>
  </si>
  <si>
    <t>saisie #253</t>
  </si>
  <si>
    <t>saisie #254</t>
  </si>
  <si>
    <t>saisie #255</t>
  </si>
  <si>
    <t>rendements /       heure de récolte</t>
  </si>
  <si>
    <t>perte à la vente</t>
  </si>
  <si>
    <t>produits</t>
  </si>
  <si>
    <t>pl. #1</t>
  </si>
  <si>
    <t>pl. #2</t>
  </si>
  <si>
    <t>pl. #3</t>
  </si>
  <si>
    <t>pl. #4</t>
  </si>
  <si>
    <t>pl. #5</t>
  </si>
  <si>
    <t>pl. #6</t>
  </si>
  <si>
    <t>pl. #7</t>
  </si>
  <si>
    <t>pl. #8</t>
  </si>
  <si>
    <t>pl. #9</t>
  </si>
  <si>
    <t>pl. #10</t>
  </si>
  <si>
    <t>pl. #11</t>
  </si>
  <si>
    <t>pl. #12</t>
  </si>
  <si>
    <t>pl. #13</t>
  </si>
  <si>
    <t>pl. #14</t>
  </si>
  <si>
    <t>pl. #15</t>
  </si>
  <si>
    <t>pl. #16</t>
  </si>
  <si>
    <t>pl. #17</t>
  </si>
  <si>
    <t>pl. #18</t>
  </si>
  <si>
    <t>pl. #19</t>
  </si>
  <si>
    <t>pl. #20</t>
  </si>
  <si>
    <r>
      <t xml:space="preserve">Etape 3 : Paramétrage des planches </t>
    </r>
    <r>
      <rPr>
        <b/>
        <sz val="11"/>
        <color theme="1"/>
        <rFont val="Calibri"/>
        <family val="2"/>
        <scheme val="minor"/>
      </rPr>
      <t>(optionnel)</t>
    </r>
  </si>
  <si>
    <t>quantités récoltés</t>
  </si>
  <si>
    <t>prix moyen</t>
  </si>
  <si>
    <t>rendement moyen / heure de récolte</t>
  </si>
  <si>
    <t>sélectionner la culture à représenter</t>
  </si>
  <si>
    <t>temps cumulés récolte</t>
  </si>
  <si>
    <t>Graph. 1 : temps engégés sur la culture et temps de travail total :</t>
  </si>
  <si>
    <t>Graph. 2 : temps de récolte et quantités récoltés :</t>
  </si>
  <si>
    <t>Graph. 3 : productivité de la récolte &amp; prix moyen</t>
  </si>
  <si>
    <t>Graph. 4 : produits et prix moyen</t>
  </si>
  <si>
    <t>sélectionner l'opération culturale à représenter</t>
  </si>
  <si>
    <t>opérations culturales</t>
  </si>
  <si>
    <t>temps opération</t>
  </si>
  <si>
    <t>temps cumulées culture</t>
  </si>
  <si>
    <t>Graph. 1 : temps consacrés à l'opération &amp; temps consacrés à la culture :</t>
  </si>
  <si>
    <t>Objectif de la feuille : représentation synthétique des informations saisies par culture et type d'opération</t>
  </si>
  <si>
    <t>Objectif de la feuille : représentation synthétique des informations saisies par culture</t>
  </si>
  <si>
    <t>Objectif de la feuille : synthèses multicritères</t>
  </si>
  <si>
    <t>quantité récolté</t>
  </si>
  <si>
    <t>pertes à la vente</t>
  </si>
  <si>
    <t>productivité de la récolte</t>
  </si>
  <si>
    <t>culture</t>
  </si>
  <si>
    <t>opération</t>
  </si>
  <si>
    <t>1 critère</t>
  </si>
  <si>
    <t>saisie #256</t>
  </si>
  <si>
    <t>saisie #257</t>
  </si>
  <si>
    <t>saisie #258</t>
  </si>
  <si>
    <t>saisie #259</t>
  </si>
  <si>
    <t>saisie #260</t>
  </si>
  <si>
    <t>saisie #261</t>
  </si>
  <si>
    <t>saisie #262</t>
  </si>
  <si>
    <t>saisie #263</t>
  </si>
  <si>
    <t>saisie #264</t>
  </si>
  <si>
    <t>saisie #265</t>
  </si>
  <si>
    <t>saisie #266</t>
  </si>
  <si>
    <t>saisie #267</t>
  </si>
  <si>
    <t>saisie #268</t>
  </si>
  <si>
    <t>saisie #269</t>
  </si>
  <si>
    <t>saisie #270</t>
  </si>
  <si>
    <t>saisie #271</t>
  </si>
  <si>
    <t>saisie #272</t>
  </si>
  <si>
    <t>saisie #273</t>
  </si>
  <si>
    <t>saisie #274</t>
  </si>
  <si>
    <t>saisie #275</t>
  </si>
  <si>
    <t>saisie #276</t>
  </si>
  <si>
    <t>saisie #277</t>
  </si>
  <si>
    <t>saisie #278</t>
  </si>
  <si>
    <t>saisie #279</t>
  </si>
  <si>
    <t>saisie #280</t>
  </si>
  <si>
    <t>saisie #281</t>
  </si>
  <si>
    <t>saisie #282</t>
  </si>
  <si>
    <t>saisie #283</t>
  </si>
  <si>
    <t>saisie #284</t>
  </si>
  <si>
    <t>saisie #285</t>
  </si>
  <si>
    <t>saisie #286</t>
  </si>
  <si>
    <t>saisie #287</t>
  </si>
  <si>
    <t>saisie #288</t>
  </si>
  <si>
    <t>saisie #289</t>
  </si>
  <si>
    <t>saisie #290</t>
  </si>
  <si>
    <t>saisie #291</t>
  </si>
  <si>
    <t>saisie #292</t>
  </si>
  <si>
    <t>saisie #293</t>
  </si>
  <si>
    <t>saisie #294</t>
  </si>
  <si>
    <t>saisie #295</t>
  </si>
  <si>
    <t>saisie #296</t>
  </si>
  <si>
    <t>saisie #297</t>
  </si>
  <si>
    <t>saisie #298</t>
  </si>
  <si>
    <t>saisie #299</t>
  </si>
  <si>
    <t>saisie #300</t>
  </si>
  <si>
    <t>saisie #301</t>
  </si>
  <si>
    <t>saisie #302</t>
  </si>
  <si>
    <t>saisie #303</t>
  </si>
  <si>
    <t>saisie #304</t>
  </si>
  <si>
    <t>saisie #305</t>
  </si>
  <si>
    <t>saisie #306</t>
  </si>
  <si>
    <t>saisie #307</t>
  </si>
  <si>
    <t>saisie #308</t>
  </si>
  <si>
    <t>saisie #309</t>
  </si>
  <si>
    <t>saisie #310</t>
  </si>
  <si>
    <t>saisie #311</t>
  </si>
  <si>
    <t>saisie #312</t>
  </si>
  <si>
    <t>saisie #313</t>
  </si>
  <si>
    <t>saisie #314</t>
  </si>
  <si>
    <t>saisie #315</t>
  </si>
  <si>
    <t>saisie #316</t>
  </si>
  <si>
    <t>saisie #317</t>
  </si>
  <si>
    <t>saisie #318</t>
  </si>
  <si>
    <t>saisie #319</t>
  </si>
  <si>
    <t>saisie #320</t>
  </si>
  <si>
    <t>saisie #321</t>
  </si>
  <si>
    <t>saisie #322</t>
  </si>
  <si>
    <t>saisie #323</t>
  </si>
  <si>
    <t>saisie #324</t>
  </si>
  <si>
    <t>saisie #325</t>
  </si>
  <si>
    <t>saisie #326</t>
  </si>
  <si>
    <t>saisie #327</t>
  </si>
  <si>
    <t>saisie #328</t>
  </si>
  <si>
    <t>saisie #329</t>
  </si>
  <si>
    <t>saisie #330</t>
  </si>
  <si>
    <t>saisie #331</t>
  </si>
  <si>
    <t>saisie #332</t>
  </si>
  <si>
    <t>saisie #333</t>
  </si>
  <si>
    <t>saisie #334</t>
  </si>
  <si>
    <t>saisie #335</t>
  </si>
  <si>
    <t>saisie #336</t>
  </si>
  <si>
    <t>saisie #337</t>
  </si>
  <si>
    <t>saisie #338</t>
  </si>
  <si>
    <t>saisie #339</t>
  </si>
  <si>
    <t>saisie #340</t>
  </si>
  <si>
    <t>saisie #341</t>
  </si>
  <si>
    <t>saisie #342</t>
  </si>
  <si>
    <t>saisie #343</t>
  </si>
  <si>
    <t>saisie #344</t>
  </si>
  <si>
    <t>saisie #345</t>
  </si>
  <si>
    <t>saisie #346</t>
  </si>
  <si>
    <t>saisie #347</t>
  </si>
  <si>
    <t>saisie #348</t>
  </si>
  <si>
    <t>saisie #349</t>
  </si>
  <si>
    <t>saisie #350</t>
  </si>
  <si>
    <t>saisie #351</t>
  </si>
  <si>
    <t>saisie #352</t>
  </si>
  <si>
    <t>saisie #353</t>
  </si>
  <si>
    <t>saisie #354</t>
  </si>
  <si>
    <t>saisie #355</t>
  </si>
  <si>
    <t>saisie #356</t>
  </si>
  <si>
    <t>saisie #357</t>
  </si>
  <si>
    <t>saisie #358</t>
  </si>
  <si>
    <t>saisie #359</t>
  </si>
  <si>
    <t>saisie #360</t>
  </si>
  <si>
    <t>saisie #361</t>
  </si>
  <si>
    <t>saisie #362</t>
  </si>
  <si>
    <t>saisie #363</t>
  </si>
  <si>
    <t>saisie #364</t>
  </si>
  <si>
    <t>saisie #365</t>
  </si>
  <si>
    <t>saisie #366</t>
  </si>
  <si>
    <t>saisie #367</t>
  </si>
  <si>
    <t>saisie #368</t>
  </si>
  <si>
    <t>saisie #369</t>
  </si>
  <si>
    <t>saisie #370</t>
  </si>
  <si>
    <t>saisie #371</t>
  </si>
  <si>
    <t>saisie #372</t>
  </si>
  <si>
    <t>saisie #373</t>
  </si>
  <si>
    <t>saisie #374</t>
  </si>
  <si>
    <t>saisie #375</t>
  </si>
  <si>
    <t>saisie #376</t>
  </si>
  <si>
    <t>saisie #377</t>
  </si>
  <si>
    <t>saisie #378</t>
  </si>
  <si>
    <t>saisie #379</t>
  </si>
  <si>
    <t>saisie #380</t>
  </si>
  <si>
    <t>saisie #381</t>
  </si>
  <si>
    <t>saisie #382</t>
  </si>
  <si>
    <t>saisie #383</t>
  </si>
  <si>
    <t>saisie #384</t>
  </si>
  <si>
    <t>saisie #385</t>
  </si>
  <si>
    <t>saisie #386</t>
  </si>
  <si>
    <t>saisie #387</t>
  </si>
  <si>
    <t>saisie #388</t>
  </si>
  <si>
    <t>saisie #389</t>
  </si>
  <si>
    <t>saisie #390</t>
  </si>
  <si>
    <t>saisie #391</t>
  </si>
  <si>
    <t>saisie #392</t>
  </si>
  <si>
    <t>saisie #393</t>
  </si>
  <si>
    <t>saisie #394</t>
  </si>
  <si>
    <t>saisie #395</t>
  </si>
  <si>
    <t>saisie #396</t>
  </si>
  <si>
    <t>saisie #397</t>
  </si>
  <si>
    <t>saisie #398</t>
  </si>
  <si>
    <t>saisie #399</t>
  </si>
  <si>
    <t>saisie #400</t>
  </si>
  <si>
    <t>saisie #401</t>
  </si>
  <si>
    <t>saisie #402</t>
  </si>
  <si>
    <t>saisie #403</t>
  </si>
  <si>
    <t>saisie #404</t>
  </si>
  <si>
    <t>saisie #405</t>
  </si>
  <si>
    <t>saisie #406</t>
  </si>
  <si>
    <t>saisie #407</t>
  </si>
  <si>
    <t>saisie #408</t>
  </si>
  <si>
    <t>saisie #409</t>
  </si>
  <si>
    <t>saisie #410</t>
  </si>
  <si>
    <t>saisie #411</t>
  </si>
  <si>
    <t>saisie #412</t>
  </si>
  <si>
    <t>saisie #413</t>
  </si>
  <si>
    <t>saisie #414</t>
  </si>
  <si>
    <t>saisie #415</t>
  </si>
  <si>
    <t>saisie #416</t>
  </si>
  <si>
    <t>saisie #417</t>
  </si>
  <si>
    <t>saisie #418</t>
  </si>
  <si>
    <t>saisie #419</t>
  </si>
  <si>
    <t>saisie #420</t>
  </si>
  <si>
    <t>saisie #421</t>
  </si>
  <si>
    <t>saisie #422</t>
  </si>
  <si>
    <t>saisie #423</t>
  </si>
  <si>
    <t>saisie #424</t>
  </si>
  <si>
    <t>saisie #425</t>
  </si>
  <si>
    <t>saisie #426</t>
  </si>
  <si>
    <t>saisie #427</t>
  </si>
  <si>
    <t>saisie #428</t>
  </si>
  <si>
    <t>saisie #429</t>
  </si>
  <si>
    <t>saisie #430</t>
  </si>
  <si>
    <t>saisie #431</t>
  </si>
  <si>
    <t>saisie #432</t>
  </si>
  <si>
    <t>saisie #433</t>
  </si>
  <si>
    <t>saisie #434</t>
  </si>
  <si>
    <t>saisie #435</t>
  </si>
  <si>
    <t>saisie #436</t>
  </si>
  <si>
    <t>saisie #437</t>
  </si>
  <si>
    <t>saisie #438</t>
  </si>
  <si>
    <t>saisie #439</t>
  </si>
  <si>
    <t>saisie #440</t>
  </si>
  <si>
    <t>saisie #441</t>
  </si>
  <si>
    <t>saisie #442</t>
  </si>
  <si>
    <t>saisie #443</t>
  </si>
  <si>
    <t>saisie #444</t>
  </si>
  <si>
    <t>saisie #445</t>
  </si>
  <si>
    <t>saisie #446</t>
  </si>
  <si>
    <t>saisie #447</t>
  </si>
  <si>
    <t>saisie #448</t>
  </si>
  <si>
    <t>saisie #449</t>
  </si>
  <si>
    <t>saisie #450</t>
  </si>
  <si>
    <t>saisie #451</t>
  </si>
  <si>
    <t>saisie #452</t>
  </si>
  <si>
    <t>saisie #453</t>
  </si>
  <si>
    <t>saisie #454</t>
  </si>
  <si>
    <t>saisie #455</t>
  </si>
  <si>
    <t>saisie #456</t>
  </si>
  <si>
    <t>saisie #457</t>
  </si>
  <si>
    <t>saisie #458</t>
  </si>
  <si>
    <t>saisie #459</t>
  </si>
  <si>
    <t>saisie #460</t>
  </si>
  <si>
    <t>saisie #461</t>
  </si>
  <si>
    <t>saisie #462</t>
  </si>
  <si>
    <t>saisie #463</t>
  </si>
  <si>
    <t>saisie #464</t>
  </si>
  <si>
    <t>saisie #465</t>
  </si>
  <si>
    <t>saisie #466</t>
  </si>
  <si>
    <t>saisie #467</t>
  </si>
  <si>
    <t>saisie #468</t>
  </si>
  <si>
    <t>saisie #469</t>
  </si>
  <si>
    <t>saisie #470</t>
  </si>
  <si>
    <t>saisie #471</t>
  </si>
  <si>
    <t>saisie #472</t>
  </si>
  <si>
    <t>saisie #473</t>
  </si>
  <si>
    <t>saisie #474</t>
  </si>
  <si>
    <t>saisie #475</t>
  </si>
  <si>
    <t>saisie #476</t>
  </si>
  <si>
    <t>saisie #477</t>
  </si>
  <si>
    <t>saisie #478</t>
  </si>
  <si>
    <t>saisie #479</t>
  </si>
  <si>
    <t>saisie #480</t>
  </si>
  <si>
    <t>saisie #481</t>
  </si>
  <si>
    <t>saisie #482</t>
  </si>
  <si>
    <t>saisie #483</t>
  </si>
  <si>
    <t>saisie #484</t>
  </si>
  <si>
    <t>saisie #485</t>
  </si>
  <si>
    <t>saisie #486</t>
  </si>
  <si>
    <t>saisie #487</t>
  </si>
  <si>
    <t>saisie #488</t>
  </si>
  <si>
    <t>saisie #489</t>
  </si>
  <si>
    <t>saisie #490</t>
  </si>
  <si>
    <t>saisie #491</t>
  </si>
  <si>
    <t>saisie #492</t>
  </si>
  <si>
    <t>saisie #493</t>
  </si>
  <si>
    <t>saisie #494</t>
  </si>
  <si>
    <t>saisie #495</t>
  </si>
  <si>
    <t>saisie #496</t>
  </si>
  <si>
    <t>saisie #497</t>
  </si>
  <si>
    <t>saisie #498</t>
  </si>
  <si>
    <t>saisie #499</t>
  </si>
  <si>
    <t>saisie #500</t>
  </si>
  <si>
    <t>saisie #501</t>
  </si>
  <si>
    <t>saisie #502</t>
  </si>
  <si>
    <t>saisie #503</t>
  </si>
  <si>
    <t>saisie #504</t>
  </si>
  <si>
    <t>saisie #505</t>
  </si>
  <si>
    <t>saisie #506</t>
  </si>
  <si>
    <t>saisie #507</t>
  </si>
  <si>
    <t>saisie #508</t>
  </si>
  <si>
    <t>saisie #509</t>
  </si>
  <si>
    <t>saisie #510</t>
  </si>
  <si>
    <t>saisie #511</t>
  </si>
  <si>
    <t>saisie #512</t>
  </si>
  <si>
    <t>saisie #513</t>
  </si>
  <si>
    <t>saisie #514</t>
  </si>
  <si>
    <t>saisie #515</t>
  </si>
  <si>
    <t>saisie #516</t>
  </si>
  <si>
    <t>saisie #517</t>
  </si>
  <si>
    <t>saisie #518</t>
  </si>
  <si>
    <t>saisie #519</t>
  </si>
  <si>
    <t>saisie #520</t>
  </si>
  <si>
    <t>saisie #521</t>
  </si>
  <si>
    <t>saisie #522</t>
  </si>
  <si>
    <t>saisie #523</t>
  </si>
  <si>
    <t>saisie #524</t>
  </si>
  <si>
    <t>saisie #525</t>
  </si>
  <si>
    <t>saisie #526</t>
  </si>
  <si>
    <t>saisie #527</t>
  </si>
  <si>
    <t>saisie #528</t>
  </si>
  <si>
    <t>saisie #529</t>
  </si>
  <si>
    <t>saisie #530</t>
  </si>
  <si>
    <t>saisie #531</t>
  </si>
  <si>
    <t>saisie #532</t>
  </si>
  <si>
    <t>saisie #533</t>
  </si>
  <si>
    <t>saisie #534</t>
  </si>
  <si>
    <t>saisie #535</t>
  </si>
  <si>
    <t>saisie #536</t>
  </si>
  <si>
    <t>saisie #537</t>
  </si>
  <si>
    <t>saisie #538</t>
  </si>
  <si>
    <t>saisie #539</t>
  </si>
  <si>
    <t>saisie #540</t>
  </si>
  <si>
    <t>saisie #541</t>
  </si>
  <si>
    <t>saisie #542</t>
  </si>
  <si>
    <t>saisie #543</t>
  </si>
  <si>
    <t>saisie #544</t>
  </si>
  <si>
    <t>saisie #545</t>
  </si>
  <si>
    <t>saisie #546</t>
  </si>
  <si>
    <t>saisie #547</t>
  </si>
  <si>
    <t>saisie #548</t>
  </si>
  <si>
    <t>saisie #549</t>
  </si>
  <si>
    <t>saisie #550</t>
  </si>
  <si>
    <t>saisie #551</t>
  </si>
  <si>
    <t>saisie #552</t>
  </si>
  <si>
    <t>saisie #553</t>
  </si>
  <si>
    <t>saisie #554</t>
  </si>
  <si>
    <t>saisie #555</t>
  </si>
  <si>
    <t>saisie #556</t>
  </si>
  <si>
    <t>saisie #557</t>
  </si>
  <si>
    <t>saisie #558</t>
  </si>
  <si>
    <t>saisie #559</t>
  </si>
  <si>
    <t>saisie #560</t>
  </si>
  <si>
    <t>saisie #561</t>
  </si>
  <si>
    <t>saisie #562</t>
  </si>
  <si>
    <t>saisie #563</t>
  </si>
  <si>
    <t>saisie #564</t>
  </si>
  <si>
    <t>saisie #565</t>
  </si>
  <si>
    <t>saisie #566</t>
  </si>
  <si>
    <t>saisie #567</t>
  </si>
  <si>
    <t>saisie #568</t>
  </si>
  <si>
    <t>saisie #569</t>
  </si>
  <si>
    <t>saisie #570</t>
  </si>
  <si>
    <t>saisie #571</t>
  </si>
  <si>
    <t>saisie #572</t>
  </si>
  <si>
    <t>saisie #573</t>
  </si>
  <si>
    <t>saisie #574</t>
  </si>
  <si>
    <t>saisie #575</t>
  </si>
  <si>
    <t>saisie #576</t>
  </si>
  <si>
    <t>saisie #577</t>
  </si>
  <si>
    <t>saisie #578</t>
  </si>
  <si>
    <t>saisie #579</t>
  </si>
  <si>
    <t>saisie #580</t>
  </si>
  <si>
    <t>saisie #581</t>
  </si>
  <si>
    <t>saisie #582</t>
  </si>
  <si>
    <t>saisie #583</t>
  </si>
  <si>
    <t>saisie #584</t>
  </si>
  <si>
    <t>saisie #585</t>
  </si>
  <si>
    <t>saisie #586</t>
  </si>
  <si>
    <t>saisie #587</t>
  </si>
  <si>
    <t>saisie #588</t>
  </si>
  <si>
    <t>saisie #589</t>
  </si>
  <si>
    <t>saisie #590</t>
  </si>
  <si>
    <t>saisie #591</t>
  </si>
  <si>
    <t>saisie #592</t>
  </si>
  <si>
    <t>saisie #593</t>
  </si>
  <si>
    <t>saisie #594</t>
  </si>
  <si>
    <t>saisie #595</t>
  </si>
  <si>
    <t>saisie #596</t>
  </si>
  <si>
    <t>saisie #597</t>
  </si>
  <si>
    <t>saisie #598</t>
  </si>
  <si>
    <t>saisie #599</t>
  </si>
  <si>
    <t>saisie #600</t>
  </si>
  <si>
    <t>saisie #601</t>
  </si>
  <si>
    <t>saisie #602</t>
  </si>
  <si>
    <t>saisie #603</t>
  </si>
  <si>
    <t>saisie #604</t>
  </si>
  <si>
    <t>saisie #605</t>
  </si>
  <si>
    <t>saisie #606</t>
  </si>
  <si>
    <t>saisie #607</t>
  </si>
  <si>
    <t>saisie #608</t>
  </si>
  <si>
    <t>saisie #609</t>
  </si>
  <si>
    <t>saisie #610</t>
  </si>
  <si>
    <t>saisie #611</t>
  </si>
  <si>
    <t>saisie #612</t>
  </si>
  <si>
    <t>saisie #613</t>
  </si>
  <si>
    <t>saisie #614</t>
  </si>
  <si>
    <t>saisie #615</t>
  </si>
  <si>
    <t>saisie #616</t>
  </si>
  <si>
    <t>saisie #617</t>
  </si>
  <si>
    <t>saisie #618</t>
  </si>
  <si>
    <t>saisie #619</t>
  </si>
  <si>
    <t>saisie #620</t>
  </si>
  <si>
    <t>saisie #621</t>
  </si>
  <si>
    <t>saisie #622</t>
  </si>
  <si>
    <t>saisie #623</t>
  </si>
  <si>
    <t>saisie #624</t>
  </si>
  <si>
    <t>saisie #625</t>
  </si>
  <si>
    <t>saisie #626</t>
  </si>
  <si>
    <t>saisie #627</t>
  </si>
  <si>
    <t>saisie #628</t>
  </si>
  <si>
    <t>saisie #629</t>
  </si>
  <si>
    <t>saisie #630</t>
  </si>
  <si>
    <t>saisie #631</t>
  </si>
  <si>
    <t>saisie #632</t>
  </si>
  <si>
    <t>saisie #633</t>
  </si>
  <si>
    <t>saisie #634</t>
  </si>
  <si>
    <t>saisie #635</t>
  </si>
  <si>
    <t>saisie #636</t>
  </si>
  <si>
    <t>saisie #637</t>
  </si>
  <si>
    <t>saisie #638</t>
  </si>
  <si>
    <t>saisie #639</t>
  </si>
  <si>
    <t>saisie #640</t>
  </si>
  <si>
    <t>saisie #641</t>
  </si>
  <si>
    <t>saisie #642</t>
  </si>
  <si>
    <t>saisie #643</t>
  </si>
  <si>
    <t>saisie #644</t>
  </si>
  <si>
    <t>saisie #645</t>
  </si>
  <si>
    <t>saisie #646</t>
  </si>
  <si>
    <t>saisie #647</t>
  </si>
  <si>
    <t>saisie #648</t>
  </si>
  <si>
    <t>saisie #649</t>
  </si>
  <si>
    <t>saisie #650</t>
  </si>
  <si>
    <t>saisie #651</t>
  </si>
  <si>
    <t>saisie #652</t>
  </si>
  <si>
    <t>saisie #653</t>
  </si>
  <si>
    <t>saisie #654</t>
  </si>
  <si>
    <t>saisie #655</t>
  </si>
  <si>
    <t>saisie #656</t>
  </si>
  <si>
    <t>saisie #657</t>
  </si>
  <si>
    <t>saisie #658</t>
  </si>
  <si>
    <t>saisie #659</t>
  </si>
  <si>
    <t>saisie #660</t>
  </si>
  <si>
    <t>saisie #661</t>
  </si>
  <si>
    <t>saisie #662</t>
  </si>
  <si>
    <t>saisie #663</t>
  </si>
  <si>
    <t>saisie #664</t>
  </si>
  <si>
    <t>saisie #665</t>
  </si>
  <si>
    <t>saisie #666</t>
  </si>
  <si>
    <t>saisie #667</t>
  </si>
  <si>
    <t>saisie #668</t>
  </si>
  <si>
    <t>saisie #669</t>
  </si>
  <si>
    <t>saisie #670</t>
  </si>
  <si>
    <t>saisie #671</t>
  </si>
  <si>
    <t>saisie #672</t>
  </si>
  <si>
    <t>saisie #673</t>
  </si>
  <si>
    <t>saisie #674</t>
  </si>
  <si>
    <t>saisie #675</t>
  </si>
  <si>
    <t>saisie #676</t>
  </si>
  <si>
    <t>saisie #677</t>
  </si>
  <si>
    <t>saisie #678</t>
  </si>
  <si>
    <t>saisie #679</t>
  </si>
  <si>
    <t>saisie #680</t>
  </si>
  <si>
    <t>saisie #681</t>
  </si>
  <si>
    <t>saisie #682</t>
  </si>
  <si>
    <t>saisie #683</t>
  </si>
  <si>
    <t>saisie #684</t>
  </si>
  <si>
    <t>saisie #685</t>
  </si>
  <si>
    <t>saisie #686</t>
  </si>
  <si>
    <t>saisie #687</t>
  </si>
  <si>
    <t>saisie #688</t>
  </si>
  <si>
    <t>saisie #689</t>
  </si>
  <si>
    <t>saisie #690</t>
  </si>
  <si>
    <t>saisie #691</t>
  </si>
  <si>
    <t>saisie #692</t>
  </si>
  <si>
    <t>saisie #693</t>
  </si>
  <si>
    <t>saisie #694</t>
  </si>
  <si>
    <t>saisie #695</t>
  </si>
  <si>
    <t>saisie #696</t>
  </si>
  <si>
    <t>saisie #697</t>
  </si>
  <si>
    <t>saisie #698</t>
  </si>
  <si>
    <t>saisie #699</t>
  </si>
  <si>
    <t>saisie #700</t>
  </si>
  <si>
    <t>saisie #701</t>
  </si>
  <si>
    <t>saisie #702</t>
  </si>
  <si>
    <t>saisie #703</t>
  </si>
  <si>
    <t>saisie #704</t>
  </si>
  <si>
    <t>saisie #705</t>
  </si>
  <si>
    <t>saisie #706</t>
  </si>
  <si>
    <t>saisie #707</t>
  </si>
  <si>
    <t>saisie #708</t>
  </si>
  <si>
    <t>saisie #709</t>
  </si>
  <si>
    <t>saisie #710</t>
  </si>
  <si>
    <t>saisie #711</t>
  </si>
  <si>
    <t>saisie #712</t>
  </si>
  <si>
    <t>saisie #713</t>
  </si>
  <si>
    <t>saisie #714</t>
  </si>
  <si>
    <t>saisie #715</t>
  </si>
  <si>
    <t>saisie #716</t>
  </si>
  <si>
    <t>saisie #717</t>
  </si>
  <si>
    <t>saisie #718</t>
  </si>
  <si>
    <t>saisie #719</t>
  </si>
  <si>
    <t>saisie #720</t>
  </si>
  <si>
    <t>saisie #721</t>
  </si>
  <si>
    <t>saisie #722</t>
  </si>
  <si>
    <t>saisie #723</t>
  </si>
  <si>
    <t>saisie #724</t>
  </si>
  <si>
    <t>saisie #725</t>
  </si>
  <si>
    <t>saisie #726</t>
  </si>
  <si>
    <t>saisie #727</t>
  </si>
  <si>
    <t>saisie #728</t>
  </si>
  <si>
    <t>saisie #729</t>
  </si>
  <si>
    <t>saisie #730</t>
  </si>
  <si>
    <t>saisie #731</t>
  </si>
  <si>
    <t>saisie #732</t>
  </si>
  <si>
    <t>saisie #733</t>
  </si>
  <si>
    <t>saisie #734</t>
  </si>
  <si>
    <t>saisie #735</t>
  </si>
  <si>
    <t>saisie #736</t>
  </si>
  <si>
    <t>saisie #737</t>
  </si>
  <si>
    <t>saisie #738</t>
  </si>
  <si>
    <t>saisie #739</t>
  </si>
  <si>
    <t>saisie #740</t>
  </si>
  <si>
    <t>saisie #741</t>
  </si>
  <si>
    <t>saisie #742</t>
  </si>
  <si>
    <t>saisie #743</t>
  </si>
  <si>
    <t>saisie #744</t>
  </si>
  <si>
    <t>saisie #745</t>
  </si>
  <si>
    <t>saisie #746</t>
  </si>
  <si>
    <t>saisie #747</t>
  </si>
  <si>
    <t>saisie #748</t>
  </si>
  <si>
    <t>saisie #749</t>
  </si>
  <si>
    <t>saisie #750</t>
  </si>
  <si>
    <t>saisie #751</t>
  </si>
  <si>
    <t>saisie #752</t>
  </si>
  <si>
    <t>saisie #753</t>
  </si>
  <si>
    <t>saisie #754</t>
  </si>
  <si>
    <t>saisie #755</t>
  </si>
  <si>
    <t>saisie #756</t>
  </si>
  <si>
    <t>saisie #757</t>
  </si>
  <si>
    <t>saisie #758</t>
  </si>
  <si>
    <t>saisie #759</t>
  </si>
  <si>
    <t>saisie #760</t>
  </si>
  <si>
    <t>saisie #761</t>
  </si>
  <si>
    <t>saisie #762</t>
  </si>
  <si>
    <t>saisie #763</t>
  </si>
  <si>
    <t>saisie #764</t>
  </si>
  <si>
    <t>saisie #765</t>
  </si>
  <si>
    <t>saisie #766</t>
  </si>
  <si>
    <t>saisie #767</t>
  </si>
  <si>
    <t>saisie #768</t>
  </si>
  <si>
    <t>saisie #769</t>
  </si>
  <si>
    <t>saisie #770</t>
  </si>
  <si>
    <t>saisie #771</t>
  </si>
  <si>
    <t>saisie #772</t>
  </si>
  <si>
    <t>saisie #773</t>
  </si>
  <si>
    <t>saisie #774</t>
  </si>
  <si>
    <t>saisie #775</t>
  </si>
  <si>
    <t>saisie #776</t>
  </si>
  <si>
    <t>saisie #777</t>
  </si>
  <si>
    <t>saisie #778</t>
  </si>
  <si>
    <t>saisie #779</t>
  </si>
  <si>
    <t>saisie #780</t>
  </si>
  <si>
    <t>saisie #781</t>
  </si>
  <si>
    <t>saisie #782</t>
  </si>
  <si>
    <t>saisie #783</t>
  </si>
  <si>
    <t>saisie #784</t>
  </si>
  <si>
    <t>saisie #785</t>
  </si>
  <si>
    <t>saisie #786</t>
  </si>
  <si>
    <t>saisie #787</t>
  </si>
  <si>
    <t>saisie #788</t>
  </si>
  <si>
    <t>saisie #789</t>
  </si>
  <si>
    <t>saisie #790</t>
  </si>
  <si>
    <t>saisie #791</t>
  </si>
  <si>
    <t>saisie #792</t>
  </si>
  <si>
    <t>saisie #793</t>
  </si>
  <si>
    <t>saisie #794</t>
  </si>
  <si>
    <t>saisie #795</t>
  </si>
  <si>
    <t>saisie #796</t>
  </si>
  <si>
    <t>saisie #797</t>
  </si>
  <si>
    <t>saisie #798</t>
  </si>
  <si>
    <t>saisie #799</t>
  </si>
  <si>
    <t>saisie #800</t>
  </si>
  <si>
    <t>saisie #801</t>
  </si>
  <si>
    <t>saisie #802</t>
  </si>
  <si>
    <t>saisie #803</t>
  </si>
  <si>
    <t>saisie #804</t>
  </si>
  <si>
    <t>saisie #805</t>
  </si>
  <si>
    <t>saisie #806</t>
  </si>
  <si>
    <t>saisie #807</t>
  </si>
  <si>
    <t>saisie #808</t>
  </si>
  <si>
    <t>saisie #809</t>
  </si>
  <si>
    <t>saisie #810</t>
  </si>
  <si>
    <t>saisie #811</t>
  </si>
  <si>
    <t>saisie #812</t>
  </si>
  <si>
    <t>saisie #813</t>
  </si>
  <si>
    <t>saisie #814</t>
  </si>
  <si>
    <t>saisie #815</t>
  </si>
  <si>
    <t>saisie #816</t>
  </si>
  <si>
    <t>saisie #817</t>
  </si>
  <si>
    <t>saisie #818</t>
  </si>
  <si>
    <t>saisie #819</t>
  </si>
  <si>
    <t>saisie #820</t>
  </si>
  <si>
    <t>saisie #821</t>
  </si>
  <si>
    <t>saisie #822</t>
  </si>
  <si>
    <t>saisie #823</t>
  </si>
  <si>
    <t>saisie #824</t>
  </si>
  <si>
    <t>saisie #825</t>
  </si>
  <si>
    <t>saisie #826</t>
  </si>
  <si>
    <t>saisie #827</t>
  </si>
  <si>
    <t>saisie #828</t>
  </si>
  <si>
    <t>saisie #829</t>
  </si>
  <si>
    <t>saisie #830</t>
  </si>
  <si>
    <t>saisie #831</t>
  </si>
  <si>
    <t>saisie #832</t>
  </si>
  <si>
    <t>saisie #833</t>
  </si>
  <si>
    <t>saisie #834</t>
  </si>
  <si>
    <t>saisie #835</t>
  </si>
  <si>
    <t>saisie #836</t>
  </si>
  <si>
    <t>saisie #837</t>
  </si>
  <si>
    <t>saisie #838</t>
  </si>
  <si>
    <t>saisie #839</t>
  </si>
  <si>
    <t>saisie #840</t>
  </si>
  <si>
    <t>saisie #841</t>
  </si>
  <si>
    <t>saisie #842</t>
  </si>
  <si>
    <t>saisie #843</t>
  </si>
  <si>
    <t>saisie #844</t>
  </si>
  <si>
    <t>saisie #845</t>
  </si>
  <si>
    <t>saisie #846</t>
  </si>
  <si>
    <t>saisie #847</t>
  </si>
  <si>
    <t>saisie #848</t>
  </si>
  <si>
    <t>saisie #849</t>
  </si>
  <si>
    <t>saisie #850</t>
  </si>
  <si>
    <t>saisie #851</t>
  </si>
  <si>
    <t>saisie #852</t>
  </si>
  <si>
    <t>saisie #853</t>
  </si>
  <si>
    <t>saisie #854</t>
  </si>
  <si>
    <t>saisie #855</t>
  </si>
  <si>
    <t>saisie #856</t>
  </si>
  <si>
    <t>saisie #857</t>
  </si>
  <si>
    <t>saisie #858</t>
  </si>
  <si>
    <t>saisie #859</t>
  </si>
  <si>
    <t>saisie #860</t>
  </si>
  <si>
    <t>saisie #861</t>
  </si>
  <si>
    <t>saisie #862</t>
  </si>
  <si>
    <t>saisie #863</t>
  </si>
  <si>
    <t>saisie #864</t>
  </si>
  <si>
    <t>saisie #865</t>
  </si>
  <si>
    <t>saisie #866</t>
  </si>
  <si>
    <t>saisie #867</t>
  </si>
  <si>
    <t>saisie #868</t>
  </si>
  <si>
    <t>saisie #869</t>
  </si>
  <si>
    <t>saisie #870</t>
  </si>
  <si>
    <t>saisie #871</t>
  </si>
  <si>
    <t>saisie #872</t>
  </si>
  <si>
    <t>saisie #873</t>
  </si>
  <si>
    <t>saisie #874</t>
  </si>
  <si>
    <t>saisie #875</t>
  </si>
  <si>
    <t>saisie #876</t>
  </si>
  <si>
    <t>saisie #877</t>
  </si>
  <si>
    <t>saisie #878</t>
  </si>
  <si>
    <t>saisie #879</t>
  </si>
  <si>
    <t>saisie #880</t>
  </si>
  <si>
    <t>saisie #881</t>
  </si>
  <si>
    <t>saisie #882</t>
  </si>
  <si>
    <t>saisie #883</t>
  </si>
  <si>
    <t>saisie #884</t>
  </si>
  <si>
    <t>saisie #885</t>
  </si>
  <si>
    <t>saisie #886</t>
  </si>
  <si>
    <t>saisie #887</t>
  </si>
  <si>
    <t>saisie #888</t>
  </si>
  <si>
    <t>saisie #889</t>
  </si>
  <si>
    <t>saisie #890</t>
  </si>
  <si>
    <t>saisie #891</t>
  </si>
  <si>
    <t>saisie #892</t>
  </si>
  <si>
    <t>saisie #893</t>
  </si>
  <si>
    <t>saisie #894</t>
  </si>
  <si>
    <t>saisie #895</t>
  </si>
  <si>
    <t>saisie #896</t>
  </si>
  <si>
    <t>saisie #897</t>
  </si>
  <si>
    <t>saisie #898</t>
  </si>
  <si>
    <t>saisie #899</t>
  </si>
  <si>
    <t>saisie #900</t>
  </si>
  <si>
    <t>saisie #901</t>
  </si>
  <si>
    <t>saisie #902</t>
  </si>
  <si>
    <t>saisie #903</t>
  </si>
  <si>
    <t>saisie #904</t>
  </si>
  <si>
    <t>saisie #905</t>
  </si>
  <si>
    <t>saisie #906</t>
  </si>
  <si>
    <t>saisie #907</t>
  </si>
  <si>
    <t>saisie #908</t>
  </si>
  <si>
    <t>saisie #909</t>
  </si>
  <si>
    <t>saisie #910</t>
  </si>
  <si>
    <t>saisie #911</t>
  </si>
  <si>
    <t>saisie #912</t>
  </si>
  <si>
    <t>saisie #913</t>
  </si>
  <si>
    <t>saisie #914</t>
  </si>
  <si>
    <t>saisie #915</t>
  </si>
  <si>
    <t>saisie #916</t>
  </si>
  <si>
    <t>saisie #917</t>
  </si>
  <si>
    <t>saisie #918</t>
  </si>
  <si>
    <t>saisie #919</t>
  </si>
  <si>
    <t>saisie #920</t>
  </si>
  <si>
    <t>saisie #921</t>
  </si>
  <si>
    <t>saisie #922</t>
  </si>
  <si>
    <t>saisie #923</t>
  </si>
  <si>
    <t>saisie #924</t>
  </si>
  <si>
    <t>saisie #925</t>
  </si>
  <si>
    <t>saisie #926</t>
  </si>
  <si>
    <t>saisie #927</t>
  </si>
  <si>
    <t>saisie #928</t>
  </si>
  <si>
    <t>saisie #929</t>
  </si>
  <si>
    <t>saisie #930</t>
  </si>
  <si>
    <t>saisie #931</t>
  </si>
  <si>
    <t>saisie #932</t>
  </si>
  <si>
    <t>saisie #933</t>
  </si>
  <si>
    <t>saisie #934</t>
  </si>
  <si>
    <t>saisie #935</t>
  </si>
  <si>
    <t>saisie #936</t>
  </si>
  <si>
    <t>saisie #937</t>
  </si>
  <si>
    <t>saisie #938</t>
  </si>
  <si>
    <t>saisie #939</t>
  </si>
  <si>
    <t>saisie #940</t>
  </si>
  <si>
    <t>saisie #941</t>
  </si>
  <si>
    <t>saisie #942</t>
  </si>
  <si>
    <t>saisie #943</t>
  </si>
  <si>
    <t>saisie #944</t>
  </si>
  <si>
    <t>saisie #945</t>
  </si>
  <si>
    <t>saisie #946</t>
  </si>
  <si>
    <t>saisie #947</t>
  </si>
  <si>
    <t>saisie #948</t>
  </si>
  <si>
    <t>saisie #949</t>
  </si>
  <si>
    <t>saisie #950</t>
  </si>
  <si>
    <t>saisie #951</t>
  </si>
  <si>
    <t>saisie #952</t>
  </si>
  <si>
    <t>saisie #953</t>
  </si>
  <si>
    <t>saisie #954</t>
  </si>
  <si>
    <t>saisie #955</t>
  </si>
  <si>
    <t>saisie #956</t>
  </si>
  <si>
    <t>saisie #957</t>
  </si>
  <si>
    <t>saisie #958</t>
  </si>
  <si>
    <t>saisie #959</t>
  </si>
  <si>
    <t>saisie #960</t>
  </si>
  <si>
    <t>saisie #961</t>
  </si>
  <si>
    <t>saisie #962</t>
  </si>
  <si>
    <t>saisie #963</t>
  </si>
  <si>
    <t>saisie #964</t>
  </si>
  <si>
    <t>saisie #965</t>
  </si>
  <si>
    <t>saisie #966</t>
  </si>
  <si>
    <t>saisie #967</t>
  </si>
  <si>
    <t>saisie #968</t>
  </si>
  <si>
    <t>saisie #969</t>
  </si>
  <si>
    <t>saisie #970</t>
  </si>
  <si>
    <t>saisie #971</t>
  </si>
  <si>
    <t>saisie #972</t>
  </si>
  <si>
    <t>saisie #973</t>
  </si>
  <si>
    <t>saisie #974</t>
  </si>
  <si>
    <t>saisie #975</t>
  </si>
  <si>
    <t>saisie #976</t>
  </si>
  <si>
    <t>saisie #977</t>
  </si>
  <si>
    <t>saisie #978</t>
  </si>
  <si>
    <t>saisie #979</t>
  </si>
  <si>
    <t>saisie #980</t>
  </si>
  <si>
    <t>saisie #981</t>
  </si>
  <si>
    <t>saisie #982</t>
  </si>
  <si>
    <t>saisie #983</t>
  </si>
  <si>
    <t>saisie #984</t>
  </si>
  <si>
    <t>saisie #985</t>
  </si>
  <si>
    <t>saisie #986</t>
  </si>
  <si>
    <t>saisie #987</t>
  </si>
  <si>
    <t>saisie #988</t>
  </si>
  <si>
    <t>saisie #989</t>
  </si>
  <si>
    <t>saisie #990</t>
  </si>
  <si>
    <t>saisie #991</t>
  </si>
  <si>
    <t>saisie #992</t>
  </si>
  <si>
    <t>saisie #993</t>
  </si>
  <si>
    <t>saisie #994</t>
  </si>
  <si>
    <t>saisie #995</t>
  </si>
  <si>
    <t>saisie #996</t>
  </si>
  <si>
    <t>saisie #997</t>
  </si>
  <si>
    <t>saisie #998</t>
  </si>
  <si>
    <t>saisie #999</t>
  </si>
  <si>
    <t>saisie #1000</t>
  </si>
  <si>
    <t>Objectif de la feuille : représentation synthétique du temps engagé sur l'atelier maraîchage</t>
  </si>
  <si>
    <t>par jours</t>
  </si>
  <si>
    <t>par semaine</t>
  </si>
  <si>
    <t>CLEF</t>
  </si>
  <si>
    <t>MANUELLE</t>
  </si>
  <si>
    <t>prix TTC</t>
  </si>
  <si>
    <t>ENG</t>
  </si>
  <si>
    <t>SEM</t>
  </si>
  <si>
    <t>PL</t>
  </si>
  <si>
    <t>PHY</t>
  </si>
  <si>
    <t>PLAS</t>
  </si>
  <si>
    <t>AUX</t>
  </si>
  <si>
    <t>ELEC</t>
  </si>
  <si>
    <t>EAU</t>
  </si>
  <si>
    <t>MAT_IRRIG</t>
  </si>
  <si>
    <t>AN_IRRIG</t>
  </si>
  <si>
    <t>temps engagés sur la culture</t>
  </si>
  <si>
    <t>temps récolte</t>
  </si>
  <si>
    <t>Type d'emploi</t>
  </si>
  <si>
    <t>UMO#1</t>
  </si>
  <si>
    <t>UMO#2</t>
  </si>
  <si>
    <t>UMO#3</t>
  </si>
  <si>
    <t>UMO#4</t>
  </si>
  <si>
    <t>UMO#5</t>
  </si>
  <si>
    <t>UMO#6</t>
  </si>
  <si>
    <t>UMO#7</t>
  </si>
  <si>
    <t>UMO#8</t>
  </si>
  <si>
    <t>UMO#9</t>
  </si>
  <si>
    <t>UMO#10</t>
  </si>
  <si>
    <t>UMO#11</t>
  </si>
  <si>
    <t>UMO#12</t>
  </si>
  <si>
    <t>UMO#13</t>
  </si>
  <si>
    <t>UMO#14</t>
  </si>
  <si>
    <t>UMO#15</t>
  </si>
  <si>
    <t>exploitant</t>
  </si>
  <si>
    <t>salarié permanent</t>
  </si>
  <si>
    <t>salarié saisonnier</t>
  </si>
  <si>
    <t>ID</t>
  </si>
  <si>
    <t>menu déroulant :</t>
  </si>
  <si>
    <t>Total annuelle</t>
  </si>
  <si>
    <t>clef. type MO</t>
  </si>
  <si>
    <t>Objectif de la feuille : saisie informatique des données  cultures collectées sur les feuilles de saisie papier</t>
  </si>
  <si>
    <t>Objectif de la feuille : saisie informatique des données  temps total &amp; temps pot commun  collectées sur les feuilles de saisie papier</t>
  </si>
  <si>
    <t>. -  entre les temps de main d'œuvre enregistrés sur les feuilles de saisie</t>
  </si>
  <si>
    <t>écart en %</t>
  </si>
  <si>
    <t>écart en valeur</t>
  </si>
  <si>
    <t>semaines</t>
  </si>
  <si>
    <t>charges indirectes maraîchage</t>
  </si>
  <si>
    <t>Libellé</t>
  </si>
  <si>
    <t>Total atelier maraichage</t>
  </si>
  <si>
    <t>pot commun</t>
  </si>
  <si>
    <t>Clef à partir des heures de travail :</t>
  </si>
  <si>
    <t>Temps de travail redressé</t>
  </si>
  <si>
    <t>en % du temps total de travail redressé</t>
  </si>
  <si>
    <t>compléter</t>
  </si>
  <si>
    <t>. - et la reprise du planning annuel de la main d'œuvre avec les exploitants</t>
  </si>
  <si>
    <t xml:space="preserve">Objectif de la feuille : </t>
  </si>
  <si>
    <t>vérification de cohérence</t>
  </si>
  <si>
    <t xml:space="preserve">à partir des repères de l'exploitant et des repères acquis sur les périodes enregistrées </t>
  </si>
  <si>
    <t>Etape 1 : vérification de cohérence sur le temps de travail total</t>
  </si>
  <si>
    <t>Etape 2 : renseigner les temps de pot commun manquant et vérifier leur cohérence</t>
  </si>
  <si>
    <t>Données temps de travail total via le planning annuel de la MO feuille "saisie_MO")</t>
  </si>
  <si>
    <t>Temps pot commun redressé</t>
  </si>
  <si>
    <t>Objectif de la feuille : détermination des clefs  mobilisées pour la répartition des charges entre les cultures de l'atelier maraîchage</t>
  </si>
  <si>
    <t>surface développée</t>
  </si>
  <si>
    <t>Total surfaces développées par l'atelier maraîchage</t>
  </si>
  <si>
    <t>clef main d'œuvre</t>
  </si>
  <si>
    <t>clefs surfaces développées</t>
  </si>
  <si>
    <t>clefs de répartition mobilisées</t>
  </si>
  <si>
    <t>répartition des charges indirectes par culture</t>
  </si>
  <si>
    <t>Objectif de la feuille : répartition des charges indirectes de l'atelier maraîchage sur les cultures</t>
  </si>
  <si>
    <t>Objectif de la feuille : saisie des charges directes sur les cultures étudiées</t>
  </si>
  <si>
    <t>affectation des charges directes par culture</t>
  </si>
  <si>
    <t>CARB</t>
  </si>
  <si>
    <t>TPT</t>
  </si>
  <si>
    <t>LOCMAT</t>
  </si>
  <si>
    <t>ACHMAT</t>
  </si>
  <si>
    <t>AN_MAT</t>
  </si>
  <si>
    <t>ENT_MAT</t>
  </si>
  <si>
    <t>AN_SER</t>
  </si>
  <si>
    <t>FONC</t>
  </si>
  <si>
    <t>ENT_BAT</t>
  </si>
  <si>
    <t>CHAUF</t>
  </si>
  <si>
    <t>F_COM</t>
  </si>
  <si>
    <t>MAT_COM</t>
  </si>
  <si>
    <t>SAL_SAI</t>
  </si>
  <si>
    <t>SAL_PERM</t>
  </si>
  <si>
    <t>SAL_EXPL</t>
  </si>
  <si>
    <t>AUTOFI</t>
  </si>
  <si>
    <t>DIV_GEST</t>
  </si>
  <si>
    <t>Coût de fonctionnement</t>
  </si>
  <si>
    <t>Synthèse des charges</t>
  </si>
  <si>
    <t>ch. Indirectes</t>
  </si>
  <si>
    <t>ch.directes</t>
  </si>
  <si>
    <t>coefficient salaries saisonniers</t>
  </si>
  <si>
    <t>coefficient salaries permanents</t>
  </si>
  <si>
    <t>coefficient exploitants</t>
  </si>
  <si>
    <t>vérification de l'affectation des coeff.</t>
  </si>
  <si>
    <t>Durée annuelle du travail</t>
  </si>
  <si>
    <t>Outil pour  positionner le volume de travail annuel accepté :</t>
  </si>
  <si>
    <t>heures de travail par semaine</t>
  </si>
  <si>
    <t>heures de travail par an</t>
  </si>
  <si>
    <t>Objectif de la feuille : reconstruire les annuités supportés par les maraîchers et les affecter par culture</t>
  </si>
  <si>
    <t>répartition des annuités</t>
  </si>
  <si>
    <t>Outil d'aide à la reconstruction des annuités :</t>
  </si>
  <si>
    <t>Libellé de l'investissement</t>
  </si>
  <si>
    <t>capital emprunté</t>
  </si>
  <si>
    <t xml:space="preserve"> année de l'emprunt</t>
  </si>
  <si>
    <t>montant d'annuités à affecter</t>
  </si>
  <si>
    <t>montant d'annuités à affecter à l'exercice</t>
  </si>
  <si>
    <t>Outil d'aide pour déterminer les besoins en autofinancement</t>
  </si>
  <si>
    <t>Libellé de l'investissement envisagé</t>
  </si>
  <si>
    <t>autofinancement à dégager en vu du futur investissement</t>
  </si>
  <si>
    <t>montant de besoins autofmt à affecter</t>
  </si>
  <si>
    <t>échelonnement du besoin d'autofmt</t>
  </si>
  <si>
    <t>montant de besoins autofmt à affecter à l'exercice</t>
  </si>
  <si>
    <t xml:space="preserve"> année d'It prévisionnelle</t>
  </si>
  <si>
    <t>répartition des besoins d'autofinancement</t>
  </si>
  <si>
    <t>Annuités</t>
  </si>
  <si>
    <t>annuités autres bâtiments</t>
  </si>
  <si>
    <t>AN_BAT</t>
  </si>
  <si>
    <t>durée de l'emprunt</t>
  </si>
  <si>
    <t>quantités vendues</t>
  </si>
  <si>
    <t>Dénominateur (diviseur pour comparatif par kg) :</t>
  </si>
  <si>
    <t>VEH_COM</t>
  </si>
  <si>
    <t>Frais véhicules pour vente</t>
  </si>
  <si>
    <t>Clef à partir des surfaces  :</t>
  </si>
  <si>
    <t>ou par rapport à une rémunération horaire souhaité</t>
  </si>
  <si>
    <t>par rapport à une base horaire fixé par l'exploitant</t>
  </si>
  <si>
    <t>coût horaire de la main d'œuvre exploitant</t>
  </si>
  <si>
    <t>Etape 2 : évaluer le coût de la main d'œuvre exploitant (option)</t>
  </si>
  <si>
    <t>dénominateur (diviseur)</t>
  </si>
  <si>
    <t>quantités vendues en kg</t>
  </si>
  <si>
    <t>Coût de fonctionnement par kilogramme en euros</t>
  </si>
  <si>
    <t>Calcul intermédiaire : coût de fonctionnement en valeurs brutes</t>
  </si>
  <si>
    <t>Coût de fonctionnement en euros</t>
  </si>
  <si>
    <t>TOTAL DES CHARGES</t>
  </si>
  <si>
    <t>TOTAL DES CHARGES PAR KG</t>
  </si>
  <si>
    <t>m²</t>
  </si>
  <si>
    <t>surfaces développées (m²):</t>
  </si>
  <si>
    <t>TOTAL DES CHARGES PAR m²</t>
  </si>
  <si>
    <t>Petits mat., fourn. Irrigation</t>
  </si>
  <si>
    <t>équip., ent. des bât. et des parcelles</t>
  </si>
  <si>
    <t>surface en m²</t>
  </si>
  <si>
    <t>quantité récoltée en kg</t>
  </si>
  <si>
    <t>rendement en kg/m²</t>
  </si>
  <si>
    <t>Produit de la culture TTC</t>
  </si>
  <si>
    <t>Produit de la culture HT</t>
  </si>
  <si>
    <t>charges engrais / m²</t>
  </si>
  <si>
    <t>charges semences / m²</t>
  </si>
  <si>
    <t>charges plants / m²</t>
  </si>
  <si>
    <t>charges phytos / m²</t>
  </si>
  <si>
    <t>charges plastiques / m²</t>
  </si>
  <si>
    <t>charges auxiliaires / m²</t>
  </si>
  <si>
    <t>charges main d'œuvre / kg</t>
  </si>
  <si>
    <t>dont charges saisonniers</t>
  </si>
  <si>
    <t>dont charges salariés permanents</t>
  </si>
  <si>
    <t>Total des charges</t>
  </si>
  <si>
    <t>Total des charges / kg</t>
  </si>
  <si>
    <t>dont  charges exploitants</t>
  </si>
  <si>
    <t>marges avant rémunération de la MO exploitant et capacité d'autofmt</t>
  </si>
  <si>
    <t>marges avant rémunération de la MO exploitant et capacité d'autofmt / kg</t>
  </si>
  <si>
    <t>pertes en kg</t>
  </si>
  <si>
    <t>Produit HT / m²</t>
  </si>
  <si>
    <t>Prix moyen TTC de vente / kg</t>
  </si>
  <si>
    <t>Produit HT / kg</t>
  </si>
  <si>
    <t>rémunération horaire permise de la MO exploitant</t>
  </si>
  <si>
    <t>main d'œuvre charges directes</t>
  </si>
  <si>
    <t>main d'œuvres charges indirectes (pot commun)</t>
  </si>
  <si>
    <t>Indicateurs techniques</t>
  </si>
  <si>
    <t>Bénéfices par kg (produits - charges (dont main d'œuvre et besoins autofmt)</t>
  </si>
  <si>
    <t>clefs surfaces dév. Serres</t>
  </si>
  <si>
    <t>surfaces développées en serres (m²)</t>
  </si>
  <si>
    <t>productivité de la récolte (en kg/h)</t>
  </si>
  <si>
    <t>correspondent aux valeurs calculées</t>
  </si>
  <si>
    <t>indiquent des cases où des valeurs repères peuvent être modifiées pour permettre l'évolutivité de l'outil de calcul (valeur du SMIC, etc.)</t>
  </si>
  <si>
    <t>Avec le concours financier de :</t>
  </si>
  <si>
    <t>Données temps pot commun enregistrées via feuille de saisie (feuille "saisie_tps_gl")</t>
  </si>
  <si>
    <t>Données temps de travail total enregistrées via feuille de saisie (feuille "saisie_tps_gl")</t>
  </si>
  <si>
    <t>.- les temps pot commun non renseignés (semaines faisant parti des périodes non enregistrées via les suivis de culture)</t>
  </si>
  <si>
    <t>1ère culture</t>
  </si>
  <si>
    <t>2e culture</t>
  </si>
  <si>
    <t>3e culture</t>
  </si>
  <si>
    <t>Outil d'aide au calcul de la surface développée par l'atelier maraîchage  (facultatif) :</t>
  </si>
  <si>
    <t>clefs. surfaces dév. serres</t>
  </si>
  <si>
    <t>ID Planche</t>
  </si>
  <si>
    <t>Objectif de la feuille : déterminer le besoin d'autofinancement de l'atelier maraîchage et l'imputer aux cultures</t>
  </si>
  <si>
    <t>Etape 3 : fixer le coût de la main d'œuvre exploitants, permanents, saisonniers</t>
  </si>
  <si>
    <t>cout de la main d'œuvre salariés permanents</t>
  </si>
  <si>
    <t>cout de la main d'œuvre salariés saisonniers</t>
  </si>
  <si>
    <t>Frais généraux</t>
  </si>
  <si>
    <t>EAU_IRRIG</t>
  </si>
  <si>
    <t>Eau d'irrigation</t>
  </si>
  <si>
    <t>ELEC_IRRIG</t>
  </si>
  <si>
    <t>Electricité irrigation</t>
  </si>
  <si>
    <t>Electricité d'irrigation</t>
  </si>
  <si>
    <t>nombre d'heures de travail engagées sur la culture</t>
  </si>
  <si>
    <t>nombre d'heures de récolte engagées sur la culture</t>
  </si>
  <si>
    <t>nombre d'heures de travail engagées sur la culture / kg</t>
  </si>
  <si>
    <t>nombre d'heures de travail engagées sur la culture / m²</t>
  </si>
  <si>
    <t>Références</t>
  </si>
  <si>
    <t>Exploitation</t>
  </si>
  <si>
    <t>Référentiel : capitalisation de références</t>
  </si>
  <si>
    <t>REF1</t>
  </si>
  <si>
    <t>REF2</t>
  </si>
  <si>
    <t>REF3</t>
  </si>
  <si>
    <t>REF4</t>
  </si>
  <si>
    <t>REF5</t>
  </si>
  <si>
    <t>REF6</t>
  </si>
  <si>
    <t>REF7</t>
  </si>
  <si>
    <t>REF8</t>
  </si>
  <si>
    <t>REF9</t>
  </si>
  <si>
    <t>REF10</t>
  </si>
  <si>
    <t>REF11</t>
  </si>
  <si>
    <t>REF12</t>
  </si>
  <si>
    <t>REF13</t>
  </si>
  <si>
    <t>REF14</t>
  </si>
  <si>
    <t>REF15</t>
  </si>
  <si>
    <t>REF16</t>
  </si>
  <si>
    <t>REF17</t>
  </si>
  <si>
    <t>REF18</t>
  </si>
  <si>
    <t>CULTURE</t>
  </si>
  <si>
    <t>Outil de comparatifs à 1 référentiel (diviseur kg)</t>
  </si>
  <si>
    <t>construction des clefs</t>
  </si>
  <si>
    <t>Atelier 1</t>
  </si>
  <si>
    <t>Atelier 2</t>
  </si>
  <si>
    <t>Atelier 3</t>
  </si>
  <si>
    <t>Atelier maraîchage</t>
  </si>
  <si>
    <t>TOTAL (Base)</t>
  </si>
  <si>
    <t>sans objet</t>
  </si>
  <si>
    <t>libellé compte</t>
  </si>
  <si>
    <t>Total comptabilité</t>
  </si>
  <si>
    <t>TYPE DE CLEF</t>
  </si>
  <si>
    <t>Clef. Atelier maraîchage</t>
  </si>
  <si>
    <t>Maraîchage</t>
  </si>
  <si>
    <t>saisie #01</t>
  </si>
  <si>
    <t>saisie #02</t>
  </si>
  <si>
    <t>saisie #03</t>
  </si>
  <si>
    <t>saisie #04</t>
  </si>
  <si>
    <t>saisie #05</t>
  </si>
  <si>
    <t>saisie #06</t>
  </si>
  <si>
    <t>saisie #07</t>
  </si>
  <si>
    <t>saisie #08</t>
  </si>
  <si>
    <t>saisie #09</t>
  </si>
  <si>
    <t>(OPTIONNEL) Objectif de la feuille : outil d'aide à la répartition des charges  entre ateliers pour les exploitations non spécialisés</t>
  </si>
  <si>
    <t>Version 20 du 22/01/2014</t>
  </si>
  <si>
    <t>Objectif de la feuille : saisie de la main d'œuvre sur l'intégralité de l'année étudiée</t>
  </si>
  <si>
    <t>coût horaire du travail</t>
  </si>
  <si>
    <t>coût brut horaire du travail</t>
  </si>
  <si>
    <t>coût horaire brut SMIC</t>
  </si>
  <si>
    <t>valeur SMIC brut</t>
  </si>
  <si>
    <t>valeur SMIC mensuel net</t>
  </si>
  <si>
    <t>équ. salaire net annuelle</t>
  </si>
  <si>
    <t>Conception &amp; Réalisation : Philippe DESMAISON, animateur-coordinateur InPACT Poitou-Charentes - philippe.desmaison@inpactpc.org - 05,49,29,26,43 ou 06,43,51,96,02</t>
  </si>
  <si>
    <t>Laurence ROUHER, formatrice AFIPaR - laurence-afipar@orange.fr - 05,49,29,15,96</t>
  </si>
  <si>
    <t>valeur  SMIC brut annuel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</si>
</sst>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F800]dddd\,\ mmmm\ dd\,\ yyyy"/>
    <numFmt numFmtId="165" formatCode="#,##0.00\ &quot;€&quot;"/>
    <numFmt numFmtId="166" formatCode="#,##0.00&quot; kg/h&quot;"/>
    <numFmt numFmtId="167" formatCode="#,##0.0&quot; h&quot;"/>
    <numFmt numFmtId="168" formatCode="#,##0&quot; kg&quot;"/>
    <numFmt numFmtId="169" formatCode="0.0"/>
    <numFmt numFmtId="170" formatCode="#,##0.00&quot; €/kg&quot;"/>
    <numFmt numFmtId="171" formatCode="#,##0&quot; h&quot;"/>
    <numFmt numFmtId="172" formatCode="0.000"/>
    <numFmt numFmtId="173" formatCode="0.000000"/>
  </numFmts>
  <fonts count="3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0"/>
      <color theme="1"/>
      <name val="Calibri"/>
      <family val="2"/>
      <scheme val="minor"/>
    </font>
    <font>
      <sz val="10"/>
      <color theme="1"/>
      <name val="Calibri"/>
      <family val="2"/>
      <scheme val="minor"/>
    </font>
    <font>
      <b/>
      <sz val="8"/>
      <color indexed="81"/>
      <name val="Tahoma"/>
      <family val="2"/>
    </font>
    <font>
      <sz val="8"/>
      <color indexed="81"/>
      <name val="Tahoma"/>
      <family val="2"/>
    </font>
    <font>
      <u/>
      <sz val="11"/>
      <color theme="10"/>
      <name val="Calibri"/>
      <family val="2"/>
      <scheme val="minor"/>
    </font>
    <font>
      <u/>
      <sz val="10"/>
      <color theme="10"/>
      <name val="Calibri"/>
      <family val="2"/>
      <scheme val="minor"/>
    </font>
    <font>
      <sz val="14"/>
      <color theme="1"/>
      <name val="Calibri"/>
      <family val="2"/>
      <scheme val="minor"/>
    </font>
    <font>
      <sz val="14"/>
      <name val="Calibri"/>
      <family val="2"/>
      <scheme val="minor"/>
    </font>
    <font>
      <sz val="10"/>
      <name val="Calibri"/>
      <family val="2"/>
      <scheme val="minor"/>
    </font>
    <font>
      <sz val="11"/>
      <color theme="1"/>
      <name val="Calibri"/>
      <family val="2"/>
      <scheme val="minor"/>
    </font>
    <font>
      <b/>
      <sz val="10"/>
      <name val="Calibri"/>
      <family val="2"/>
      <scheme val="minor"/>
    </font>
    <font>
      <sz val="11"/>
      <color rgb="FFFF0000"/>
      <name val="Calibri"/>
      <family val="2"/>
      <scheme val="minor"/>
    </font>
    <font>
      <sz val="10"/>
      <color theme="3" tint="0.39997558519241921"/>
      <name val="Calibri"/>
      <family val="2"/>
      <scheme val="minor"/>
    </font>
    <font>
      <b/>
      <sz val="12"/>
      <color theme="1"/>
      <name val="Calibri"/>
      <family val="2"/>
      <scheme val="minor"/>
    </font>
    <font>
      <sz val="11"/>
      <color theme="3" tint="0.39997558519241921"/>
      <name val="Calibri"/>
      <family val="2"/>
      <scheme val="minor"/>
    </font>
    <font>
      <sz val="11"/>
      <color theme="6" tint="-0.249977111117893"/>
      <name val="Calibri"/>
      <family val="2"/>
      <scheme val="minor"/>
    </font>
    <font>
      <b/>
      <sz val="11"/>
      <color theme="6" tint="-0.249977111117893"/>
      <name val="Calibri"/>
      <family val="2"/>
      <scheme val="minor"/>
    </font>
    <font>
      <b/>
      <sz val="11"/>
      <color rgb="FFFF0000"/>
      <name val="Calibri"/>
      <family val="2"/>
      <scheme val="minor"/>
    </font>
    <font>
      <b/>
      <sz val="11"/>
      <color theme="3" tint="0.39997558519241921"/>
      <name val="Calibri"/>
      <family val="2"/>
      <scheme val="minor"/>
    </font>
    <font>
      <sz val="16"/>
      <color theme="1"/>
      <name val="Calibri"/>
      <family val="2"/>
      <scheme val="minor"/>
    </font>
    <font>
      <u/>
      <sz val="11"/>
      <color theme="1"/>
      <name val="Calibri"/>
      <family val="2"/>
      <scheme val="minor"/>
    </font>
    <font>
      <b/>
      <sz val="10"/>
      <color rgb="FFFF0000"/>
      <name val="Calibri"/>
      <family val="2"/>
      <scheme val="minor"/>
    </font>
    <font>
      <sz val="10"/>
      <color rgb="FFFF0000"/>
      <name val="Calibri"/>
      <family val="2"/>
      <scheme val="minor"/>
    </font>
    <font>
      <sz val="16"/>
      <name val="Calibri"/>
      <family val="2"/>
      <scheme val="minor"/>
    </font>
    <font>
      <sz val="9"/>
      <color indexed="81"/>
      <name val="Calibri"/>
      <family val="2"/>
      <scheme val="minor"/>
    </font>
  </fonts>
  <fills count="2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249977111117893"/>
        <bgColor indexed="64"/>
      </patternFill>
    </fill>
    <fill>
      <patternFill patternType="solid">
        <fgColor rgb="FFFFFF66"/>
        <bgColor indexed="64"/>
      </patternFill>
    </fill>
    <fill>
      <patternFill patternType="solid">
        <fgColor theme="0" tint="-0.249977111117893"/>
        <bgColor indexed="64"/>
      </patternFill>
    </fill>
    <fill>
      <patternFill patternType="solid">
        <fgColor theme="6" tint="-0.499984740745262"/>
        <bgColor indexed="64"/>
      </patternFill>
    </fill>
    <fill>
      <patternFill patternType="lightDown"/>
    </fill>
    <fill>
      <patternFill patternType="lightDown">
        <bgColor theme="0"/>
      </patternFill>
    </fill>
    <fill>
      <patternFill patternType="solid">
        <fgColor theme="9" tint="0.79998168889431442"/>
        <bgColor indexed="64"/>
      </patternFill>
    </fill>
    <fill>
      <patternFill patternType="lightUp">
        <bgColor theme="0"/>
      </patternFill>
    </fill>
    <fill>
      <patternFill patternType="lightUp">
        <bgColor theme="9" tint="0.79998168889431442"/>
      </patternFill>
    </fill>
    <fill>
      <patternFill patternType="lightUp">
        <bgColor theme="9" tint="0.39997558519241921"/>
      </patternFill>
    </fill>
    <fill>
      <patternFill patternType="solid">
        <fgColor theme="4" tint="0.79998168889431442"/>
        <bgColor indexed="64"/>
      </patternFill>
    </fill>
    <fill>
      <patternFill patternType="solid">
        <fgColor theme="9" tint="0.79995117038483843"/>
        <bgColor indexed="64"/>
      </patternFill>
    </fill>
    <fill>
      <patternFill patternType="lightUp">
        <bgColor theme="9" tint="0.39994506668294322"/>
      </patternFill>
    </fill>
    <fill>
      <patternFill patternType="solid">
        <fgColor rgb="FFFFFF99"/>
        <bgColor indexed="64"/>
      </patternFill>
    </fill>
    <fill>
      <patternFill patternType="solid">
        <fgColor theme="6" tint="0.39997558519241921"/>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9" fontId="14" fillId="0" borderId="0" applyFont="0" applyFill="0" applyBorder="0" applyAlignment="0" applyProtection="0"/>
  </cellStyleXfs>
  <cellXfs count="30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0" fillId="0" borderId="0" xfId="0" applyAlignment="1">
      <alignment wrapText="1"/>
    </xf>
    <xf numFmtId="0" fontId="0" fillId="10" borderId="0" xfId="0" applyFill="1"/>
    <xf numFmtId="0" fontId="0" fillId="0" borderId="0" xfId="0" applyBorder="1"/>
    <xf numFmtId="0" fontId="1" fillId="0" borderId="0" xfId="0" applyFont="1"/>
    <xf numFmtId="0" fontId="0" fillId="0" borderId="0" xfId="0" applyBorder="1" applyAlignment="1">
      <alignment wrapText="1"/>
    </xf>
    <xf numFmtId="0" fontId="0" fillId="0" borderId="0" xfId="0" applyFill="1"/>
    <xf numFmtId="0" fontId="0" fillId="11" borderId="0" xfId="0" applyFill="1"/>
    <xf numFmtId="0" fontId="6" fillId="0" borderId="2" xfId="0" applyFont="1" applyBorder="1" applyAlignment="1">
      <alignment wrapText="1"/>
    </xf>
    <xf numFmtId="0" fontId="6" fillId="0" borderId="2" xfId="0" applyFont="1" applyBorder="1" applyAlignment="1">
      <alignment horizontal="center"/>
    </xf>
    <xf numFmtId="0" fontId="6" fillId="0" borderId="2" xfId="0" applyFont="1" applyBorder="1" applyAlignment="1">
      <alignment horizontal="center" wrapText="1"/>
    </xf>
    <xf numFmtId="0" fontId="6" fillId="0" borderId="0" xfId="0" applyFont="1"/>
    <xf numFmtId="0" fontId="6" fillId="0" borderId="0" xfId="0" applyFont="1" applyAlignment="1">
      <alignment wrapText="1"/>
    </xf>
    <xf numFmtId="0" fontId="6" fillId="0" borderId="2" xfId="0" applyFont="1" applyBorder="1" applyAlignment="1" applyProtection="1">
      <alignment horizontal="center" wrapText="1"/>
    </xf>
    <xf numFmtId="0" fontId="10" fillId="0" borderId="0" xfId="1" applyFont="1"/>
    <xf numFmtId="0" fontId="1" fillId="3" borderId="0" xfId="0" applyFont="1" applyFill="1"/>
    <xf numFmtId="0" fontId="6" fillId="0" borderId="0" xfId="0" applyFont="1" applyAlignment="1">
      <alignment horizontal="right"/>
    </xf>
    <xf numFmtId="0" fontId="11" fillId="4" borderId="0" xfId="0" applyFont="1" applyFill="1"/>
    <xf numFmtId="0" fontId="0" fillId="3" borderId="0" xfId="0" applyFont="1" applyFill="1"/>
    <xf numFmtId="164" fontId="6" fillId="0" borderId="0" xfId="0" applyNumberFormat="1" applyFont="1"/>
    <xf numFmtId="0" fontId="6" fillId="4" borderId="0" xfId="0" applyFont="1" applyFill="1" applyAlignment="1">
      <alignment wrapText="1"/>
    </xf>
    <xf numFmtId="164" fontId="6" fillId="4" borderId="0" xfId="0" applyNumberFormat="1" applyFont="1" applyFill="1" applyAlignment="1">
      <alignment wrapText="1"/>
    </xf>
    <xf numFmtId="0" fontId="12" fillId="6" borderId="0" xfId="0" applyFont="1" applyFill="1"/>
    <xf numFmtId="0" fontId="13" fillId="6" borderId="0" xfId="0" applyFont="1" applyFill="1"/>
    <xf numFmtId="164" fontId="13" fillId="6" borderId="0" xfId="0" applyNumberFormat="1" applyFont="1" applyFill="1"/>
    <xf numFmtId="0" fontId="6" fillId="5" borderId="2" xfId="0" applyFont="1" applyFill="1" applyBorder="1"/>
    <xf numFmtId="0" fontId="6" fillId="10" borderId="2" xfId="0" applyFont="1" applyFill="1" applyBorder="1"/>
    <xf numFmtId="0" fontId="5" fillId="0" borderId="0" xfId="0" applyFont="1"/>
    <xf numFmtId="0" fontId="6" fillId="0" borderId="0" xfId="0" applyFont="1" applyFill="1" applyBorder="1" applyAlignment="1">
      <alignment horizontal="right"/>
    </xf>
    <xf numFmtId="0" fontId="6" fillId="6" borderId="0" xfId="0" applyFont="1" applyFill="1"/>
    <xf numFmtId="0" fontId="6" fillId="12" borderId="0" xfId="0" applyFont="1" applyFill="1" applyAlignment="1">
      <alignment horizontal="center" wrapText="1"/>
    </xf>
    <xf numFmtId="0" fontId="6" fillId="0" borderId="0" xfId="0" applyFont="1" applyAlignment="1">
      <alignment horizontal="center" wrapText="1"/>
    </xf>
    <xf numFmtId="0" fontId="6" fillId="4" borderId="0" xfId="0" applyFont="1" applyFill="1" applyAlignment="1">
      <alignment horizontal="center" wrapText="1"/>
    </xf>
    <xf numFmtId="0" fontId="6" fillId="2" borderId="2" xfId="0" applyFont="1" applyFill="1" applyBorder="1"/>
    <xf numFmtId="0" fontId="6" fillId="0" borderId="0" xfId="0" applyFont="1" applyFill="1" applyAlignment="1">
      <alignment horizontal="center" wrapText="1"/>
    </xf>
    <xf numFmtId="165" fontId="6" fillId="2" borderId="2" xfId="0" applyNumberFormat="1" applyFont="1" applyFill="1" applyBorder="1"/>
    <xf numFmtId="0" fontId="6" fillId="2" borderId="0" xfId="0" applyFont="1" applyFill="1" applyAlignment="1">
      <alignment wrapText="1"/>
    </xf>
    <xf numFmtId="0" fontId="6" fillId="2" borderId="0" xfId="0" applyFont="1" applyFill="1"/>
    <xf numFmtId="0" fontId="6" fillId="10" borderId="0" xfId="0" applyFont="1" applyFill="1"/>
    <xf numFmtId="0" fontId="12" fillId="4" borderId="0" xfId="0" applyFont="1" applyFill="1"/>
    <xf numFmtId="0" fontId="6" fillId="4" borderId="0" xfId="0" applyFont="1" applyFill="1"/>
    <xf numFmtId="0" fontId="0" fillId="6" borderId="0" xfId="0" applyFill="1"/>
    <xf numFmtId="0" fontId="0" fillId="4" borderId="2" xfId="0" applyFill="1" applyBorder="1"/>
    <xf numFmtId="0" fontId="6" fillId="6" borderId="2" xfId="0" applyFont="1" applyFill="1" applyBorder="1"/>
    <xf numFmtId="0" fontId="6" fillId="0" borderId="2" xfId="0" applyFont="1" applyBorder="1"/>
    <xf numFmtId="0" fontId="0" fillId="0" borderId="2" xfId="0" applyBorder="1"/>
    <xf numFmtId="0" fontId="0" fillId="5" borderId="2" xfId="0" applyFill="1" applyBorder="1"/>
    <xf numFmtId="169" fontId="0" fillId="2" borderId="2" xfId="0" applyNumberFormat="1" applyFill="1" applyBorder="1"/>
    <xf numFmtId="0" fontId="0" fillId="6" borderId="2" xfId="0" applyFill="1" applyBorder="1"/>
    <xf numFmtId="0" fontId="0" fillId="2" borderId="2" xfId="0" applyFill="1" applyBorder="1"/>
    <xf numFmtId="2" fontId="0" fillId="10" borderId="2" xfId="0" applyNumberFormat="1" applyFill="1" applyBorder="1"/>
    <xf numFmtId="0" fontId="1" fillId="13" borderId="2" xfId="0" applyFont="1" applyFill="1" applyBorder="1" applyAlignment="1">
      <alignment horizontal="right"/>
    </xf>
    <xf numFmtId="169" fontId="1" fillId="5" borderId="2" xfId="0" applyNumberFormat="1" applyFont="1" applyFill="1" applyBorder="1" applyAlignment="1">
      <alignment horizontal="right"/>
    </xf>
    <xf numFmtId="164" fontId="6" fillId="6" borderId="0" xfId="0" applyNumberFormat="1" applyFont="1" applyFill="1"/>
    <xf numFmtId="0" fontId="6" fillId="5" borderId="2" xfId="0" applyFont="1" applyFill="1" applyBorder="1" applyAlignment="1">
      <alignment wrapText="1"/>
    </xf>
    <xf numFmtId="0" fontId="6" fillId="10" borderId="2" xfId="0" applyFont="1" applyFill="1" applyBorder="1" applyAlignment="1">
      <alignment horizontal="right" wrapText="1"/>
    </xf>
    <xf numFmtId="0" fontId="0" fillId="5" borderId="2" xfId="0" applyFill="1" applyBorder="1" applyAlignment="1">
      <alignment horizontal="center"/>
    </xf>
    <xf numFmtId="0" fontId="6" fillId="5" borderId="0" xfId="0" applyFont="1" applyFill="1"/>
    <xf numFmtId="167" fontId="6" fillId="2" borderId="2" xfId="0" applyNumberFormat="1" applyFont="1" applyFill="1" applyBorder="1"/>
    <xf numFmtId="167" fontId="6" fillId="0" borderId="0" xfId="0" applyNumberFormat="1" applyFont="1"/>
    <xf numFmtId="167" fontId="6" fillId="2" borderId="2" xfId="0" applyNumberFormat="1" applyFont="1" applyFill="1" applyBorder="1" applyAlignment="1">
      <alignment horizontal="center"/>
    </xf>
    <xf numFmtId="167" fontId="6" fillId="0" borderId="0" xfId="0" applyNumberFormat="1" applyFont="1" applyAlignment="1">
      <alignment horizontal="center"/>
    </xf>
    <xf numFmtId="168" fontId="6" fillId="2" borderId="2" xfId="0" applyNumberFormat="1" applyFont="1" applyFill="1" applyBorder="1"/>
    <xf numFmtId="168" fontId="6" fillId="0" borderId="0" xfId="0" applyNumberFormat="1" applyFont="1"/>
    <xf numFmtId="165" fontId="6" fillId="0" borderId="0" xfId="0" applyNumberFormat="1" applyFont="1"/>
    <xf numFmtId="166" fontId="6" fillId="0" borderId="0" xfId="0" applyNumberFormat="1" applyFont="1"/>
    <xf numFmtId="170" fontId="6" fillId="0" borderId="0" xfId="0" applyNumberFormat="1" applyFont="1"/>
    <xf numFmtId="0" fontId="15" fillId="0" borderId="0" xfId="0" applyFont="1"/>
    <xf numFmtId="0" fontId="6" fillId="5" borderId="2" xfId="0" applyFont="1" applyFill="1" applyBorder="1" applyAlignment="1">
      <alignment horizontal="center" wrapText="1"/>
    </xf>
    <xf numFmtId="0" fontId="6" fillId="13" borderId="2" xfId="0" applyFont="1" applyFill="1" applyBorder="1" applyAlignment="1">
      <alignment horizontal="center" wrapText="1"/>
    </xf>
    <xf numFmtId="0" fontId="6" fillId="3" borderId="0" xfId="0" applyFont="1" applyFill="1"/>
    <xf numFmtId="0" fontId="6" fillId="4" borderId="2" xfId="0" applyFont="1" applyFill="1" applyBorder="1" applyAlignment="1">
      <alignment horizontal="center" wrapText="1"/>
    </xf>
    <xf numFmtId="0" fontId="6" fillId="5" borderId="3" xfId="0" applyFont="1" applyFill="1" applyBorder="1" applyAlignment="1">
      <alignment wrapText="1"/>
    </xf>
    <xf numFmtId="0" fontId="5" fillId="0" borderId="0" xfId="0" applyFont="1" applyAlignment="1">
      <alignment horizontal="right"/>
    </xf>
    <xf numFmtId="0" fontId="0" fillId="14" borderId="2" xfId="0" applyFill="1" applyBorder="1" applyAlignment="1">
      <alignment horizontal="center"/>
    </xf>
    <xf numFmtId="0" fontId="0" fillId="0" borderId="0" xfId="0" applyFill="1" applyBorder="1"/>
    <xf numFmtId="0" fontId="6" fillId="0" borderId="0" xfId="0" applyFont="1" applyFill="1" applyBorder="1"/>
    <xf numFmtId="0" fontId="0" fillId="0" borderId="0" xfId="0" applyFill="1" applyBorder="1" applyAlignment="1">
      <alignment horizontal="center"/>
    </xf>
    <xf numFmtId="0" fontId="0" fillId="0" borderId="2" xfId="0" applyBorder="1" applyAlignment="1">
      <alignment wrapText="1"/>
    </xf>
    <xf numFmtId="0" fontId="0" fillId="5" borderId="2" xfId="0" applyFill="1" applyBorder="1" applyAlignment="1">
      <alignment horizontal="center" wrapText="1"/>
    </xf>
    <xf numFmtId="0" fontId="0" fillId="3" borderId="2" xfId="0" applyFill="1" applyBorder="1" applyAlignment="1">
      <alignment horizontal="center" wrapText="1"/>
    </xf>
    <xf numFmtId="0" fontId="0" fillId="3" borderId="2" xfId="0" applyFill="1" applyBorder="1" applyAlignment="1">
      <alignment horizontal="center"/>
    </xf>
    <xf numFmtId="0" fontId="0" fillId="5" borderId="3" xfId="0" applyFill="1" applyBorder="1" applyAlignment="1">
      <alignment horizontal="center" wrapText="1"/>
    </xf>
    <xf numFmtId="0" fontId="1" fillId="8" borderId="2" xfId="0" applyFont="1" applyFill="1" applyBorder="1"/>
    <xf numFmtId="0" fontId="4" fillId="16" borderId="2" xfId="0" applyFont="1" applyFill="1" applyBorder="1"/>
    <xf numFmtId="0" fontId="16" fillId="16" borderId="2" xfId="0" applyFont="1" applyFill="1" applyBorder="1"/>
    <xf numFmtId="0" fontId="0" fillId="16" borderId="2" xfId="0" applyFont="1" applyFill="1" applyBorder="1"/>
    <xf numFmtId="0" fontId="0" fillId="16" borderId="2" xfId="0" applyFill="1" applyBorder="1"/>
    <xf numFmtId="0" fontId="6" fillId="0" borderId="0" xfId="0" applyFont="1" applyFill="1"/>
    <xf numFmtId="2" fontId="6" fillId="0" borderId="0" xfId="0" applyNumberFormat="1" applyFont="1" applyFill="1" applyBorder="1"/>
    <xf numFmtId="0" fontId="6" fillId="17" borderId="2" xfId="0" applyFont="1" applyFill="1" applyBorder="1"/>
    <xf numFmtId="0" fontId="6" fillId="0" borderId="0" xfId="0" applyFont="1" applyFill="1" applyBorder="1" applyAlignment="1">
      <alignment horizontal="center" wrapText="1"/>
    </xf>
    <xf numFmtId="44" fontId="0" fillId="0" borderId="0" xfId="0" applyNumberFormat="1" applyFill="1" applyBorder="1"/>
    <xf numFmtId="171" fontId="6" fillId="5" borderId="2" xfId="0" applyNumberFormat="1" applyFont="1" applyFill="1" applyBorder="1" applyAlignment="1">
      <alignment horizontal="center"/>
    </xf>
    <xf numFmtId="2" fontId="16" fillId="16" borderId="2" xfId="0" applyNumberFormat="1" applyFont="1" applyFill="1" applyBorder="1"/>
    <xf numFmtId="0" fontId="17" fillId="0" borderId="2" xfId="0" applyFont="1" applyFill="1" applyBorder="1"/>
    <xf numFmtId="0" fontId="17" fillId="0" borderId="2" xfId="0" applyFont="1" applyFill="1" applyBorder="1" applyAlignment="1">
      <alignment horizontal="center"/>
    </xf>
    <xf numFmtId="0" fontId="18" fillId="0" borderId="0" xfId="0" applyFont="1" applyBorder="1"/>
    <xf numFmtId="2" fontId="19" fillId="16" borderId="2" xfId="0" applyNumberFormat="1" applyFont="1" applyFill="1" applyBorder="1"/>
    <xf numFmtId="2" fontId="20" fillId="16" borderId="2" xfId="0" applyNumberFormat="1" applyFont="1" applyFill="1" applyBorder="1"/>
    <xf numFmtId="2" fontId="20" fillId="18" borderId="2" xfId="0" applyNumberFormat="1" applyFont="1" applyFill="1" applyBorder="1"/>
    <xf numFmtId="2" fontId="21" fillId="19" borderId="2" xfId="0" applyNumberFormat="1" applyFont="1" applyFill="1" applyBorder="1"/>
    <xf numFmtId="2" fontId="21" fillId="8" borderId="2" xfId="0" applyNumberFormat="1" applyFont="1" applyFill="1" applyBorder="1"/>
    <xf numFmtId="2" fontId="22" fillId="8" borderId="2" xfId="0" applyNumberFormat="1" applyFont="1" applyFill="1" applyBorder="1"/>
    <xf numFmtId="2" fontId="23" fillId="8" borderId="2" xfId="0" applyNumberFormat="1" applyFont="1" applyFill="1" applyBorder="1"/>
    <xf numFmtId="2" fontId="1" fillId="8" borderId="2" xfId="0" applyNumberFormat="1" applyFont="1" applyFill="1" applyBorder="1"/>
    <xf numFmtId="172" fontId="16" fillId="16" borderId="2" xfId="0" applyNumberFormat="1" applyFont="1" applyFill="1" applyBorder="1"/>
    <xf numFmtId="0" fontId="6" fillId="5" borderId="2" xfId="0" applyFont="1" applyFill="1" applyBorder="1" applyAlignment="1">
      <alignment horizontal="center"/>
    </xf>
    <xf numFmtId="0" fontId="0" fillId="5" borderId="2" xfId="0" applyFill="1" applyBorder="1" applyAlignment="1">
      <alignment horizontal="center"/>
    </xf>
    <xf numFmtId="0" fontId="0" fillId="20" borderId="0" xfId="0" applyFill="1"/>
    <xf numFmtId="0" fontId="16" fillId="0" borderId="0" xfId="0" applyFont="1" applyFill="1" applyBorder="1" applyAlignment="1">
      <alignment horizontal="center"/>
    </xf>
    <xf numFmtId="0" fontId="4" fillId="3" borderId="2" xfId="0" applyFont="1" applyFill="1" applyBorder="1" applyAlignment="1">
      <alignment horizontal="center"/>
    </xf>
    <xf numFmtId="0" fontId="0" fillId="2" borderId="3" xfId="0" applyFill="1" applyBorder="1" applyAlignment="1">
      <alignment horizontal="center" wrapText="1"/>
    </xf>
    <xf numFmtId="0" fontId="24" fillId="4" borderId="0" xfId="0" applyFont="1" applyFill="1"/>
    <xf numFmtId="0" fontId="0" fillId="10" borderId="2" xfId="0" applyFill="1" applyBorder="1"/>
    <xf numFmtId="0" fontId="19" fillId="8" borderId="2" xfId="0" applyFont="1" applyFill="1" applyBorder="1"/>
    <xf numFmtId="172" fontId="19" fillId="8" borderId="2" xfId="0" applyNumberFormat="1" applyFont="1" applyFill="1" applyBorder="1"/>
    <xf numFmtId="172" fontId="0" fillId="10" borderId="2" xfId="0" applyNumberFormat="1" applyFill="1" applyBorder="1"/>
    <xf numFmtId="2" fontId="19" fillId="8" borderId="2" xfId="0" applyNumberFormat="1" applyFont="1" applyFill="1" applyBorder="1"/>
    <xf numFmtId="2" fontId="0" fillId="0" borderId="0" xfId="0" applyNumberFormat="1"/>
    <xf numFmtId="0" fontId="6" fillId="16" borderId="2" xfId="0" applyFont="1" applyFill="1" applyBorder="1"/>
    <xf numFmtId="172" fontId="6" fillId="2" borderId="2" xfId="0" applyNumberFormat="1" applyFont="1" applyFill="1" applyBorder="1"/>
    <xf numFmtId="0" fontId="6" fillId="0" borderId="2" xfId="0" applyFont="1" applyFill="1" applyBorder="1"/>
    <xf numFmtId="2" fontId="6" fillId="2" borderId="2" xfId="0" applyNumberFormat="1" applyFont="1" applyFill="1" applyBorder="1"/>
    <xf numFmtId="2" fontId="20" fillId="21" borderId="2" xfId="0" applyNumberFormat="1" applyFont="1" applyFill="1" applyBorder="1"/>
    <xf numFmtId="2" fontId="19" fillId="21" borderId="2" xfId="0" applyNumberFormat="1" applyFont="1" applyFill="1" applyBorder="1"/>
    <xf numFmtId="169" fontId="6" fillId="0" borderId="0" xfId="0" applyNumberFormat="1" applyFont="1"/>
    <xf numFmtId="2" fontId="21" fillId="22" borderId="2" xfId="0" applyNumberFormat="1" applyFont="1" applyFill="1" applyBorder="1"/>
    <xf numFmtId="2" fontId="13" fillId="2" borderId="2" xfId="0" applyNumberFormat="1" applyFont="1" applyFill="1" applyBorder="1"/>
    <xf numFmtId="2" fontId="6" fillId="0" borderId="0" xfId="0" applyNumberFormat="1" applyFont="1"/>
    <xf numFmtId="0" fontId="6" fillId="0" borderId="0" xfId="0" applyFont="1"/>
    <xf numFmtId="0" fontId="6" fillId="0" borderId="0" xfId="0" applyFont="1"/>
    <xf numFmtId="0" fontId="6" fillId="2" borderId="2" xfId="0" applyFont="1" applyFill="1" applyBorder="1"/>
    <xf numFmtId="172" fontId="6" fillId="2" borderId="2" xfId="0" applyNumberFormat="1" applyFont="1" applyFill="1" applyBorder="1"/>
    <xf numFmtId="0" fontId="25" fillId="0" borderId="0" xfId="0" applyFont="1"/>
    <xf numFmtId="0" fontId="4" fillId="23" borderId="2" xfId="0" applyFont="1" applyFill="1" applyBorder="1" applyProtection="1">
      <protection locked="0"/>
    </xf>
    <xf numFmtId="0" fontId="0" fillId="23" borderId="2" xfId="0" applyFill="1" applyBorder="1" applyProtection="1">
      <protection locked="0"/>
    </xf>
    <xf numFmtId="164" fontId="6" fillId="4" borderId="2" xfId="0" applyNumberFormat="1" applyFont="1" applyFill="1" applyBorder="1" applyAlignment="1">
      <alignment horizontal="center" wrapText="1"/>
    </xf>
    <xf numFmtId="0" fontId="6" fillId="23" borderId="2" xfId="0" applyFont="1" applyFill="1" applyBorder="1" applyProtection="1">
      <protection locked="0"/>
    </xf>
    <xf numFmtId="164" fontId="6" fillId="23" borderId="2" xfId="0" applyNumberFormat="1" applyFont="1" applyFill="1" applyBorder="1" applyProtection="1">
      <protection locked="0"/>
    </xf>
    <xf numFmtId="0" fontId="6" fillId="10" borderId="0" xfId="0" applyFont="1" applyFill="1" applyAlignment="1">
      <alignment horizontal="left" wrapText="1"/>
    </xf>
    <xf numFmtId="0" fontId="6" fillId="10" borderId="0" xfId="0" applyFont="1" applyFill="1" applyAlignment="1">
      <alignment horizontal="center" wrapText="1"/>
    </xf>
    <xf numFmtId="166" fontId="6" fillId="24" borderId="2" xfId="0" applyNumberFormat="1" applyFont="1" applyFill="1" applyBorder="1"/>
    <xf numFmtId="165" fontId="6" fillId="24" borderId="2" xfId="0" applyNumberFormat="1" applyFont="1" applyFill="1" applyBorder="1"/>
    <xf numFmtId="0" fontId="6" fillId="24" borderId="2" xfId="0" applyFont="1" applyFill="1" applyBorder="1"/>
    <xf numFmtId="0" fontId="0" fillId="24" borderId="2" xfId="0" applyFill="1" applyBorder="1"/>
    <xf numFmtId="0" fontId="1" fillId="12" borderId="2" xfId="0" applyFont="1" applyFill="1" applyBorder="1" applyAlignment="1">
      <alignment horizontal="center"/>
    </xf>
    <xf numFmtId="2" fontId="6" fillId="24" borderId="2" xfId="0" applyNumberFormat="1" applyFont="1" applyFill="1" applyBorder="1"/>
    <xf numFmtId="0" fontId="6" fillId="4" borderId="2" xfId="0" applyFont="1" applyFill="1" applyBorder="1" applyAlignment="1">
      <alignment wrapText="1"/>
    </xf>
    <xf numFmtId="0" fontId="6" fillId="10" borderId="2" xfId="0" applyFont="1" applyFill="1" applyBorder="1" applyAlignment="1">
      <alignment wrapText="1"/>
    </xf>
    <xf numFmtId="167" fontId="6" fillId="23" borderId="2" xfId="0" applyNumberFormat="1" applyFont="1" applyFill="1" applyBorder="1" applyProtection="1">
      <protection locked="0"/>
    </xf>
    <xf numFmtId="168" fontId="6" fillId="23" borderId="2" xfId="0" applyNumberFormat="1" applyFont="1" applyFill="1" applyBorder="1" applyProtection="1">
      <protection locked="0"/>
    </xf>
    <xf numFmtId="44" fontId="6" fillId="23" borderId="2" xfId="0" applyNumberFormat="1" applyFont="1" applyFill="1" applyBorder="1" applyProtection="1">
      <protection locked="0"/>
    </xf>
    <xf numFmtId="0" fontId="0" fillId="9" borderId="2" xfId="0" applyFill="1" applyBorder="1" applyProtection="1">
      <protection locked="0"/>
    </xf>
    <xf numFmtId="0" fontId="6" fillId="9" borderId="2" xfId="0" applyFont="1" applyFill="1" applyBorder="1" applyProtection="1">
      <protection locked="0"/>
    </xf>
    <xf numFmtId="0" fontId="6" fillId="23" borderId="2" xfId="0" applyFont="1" applyFill="1" applyBorder="1" applyAlignment="1" applyProtection="1">
      <alignment horizontal="right"/>
      <protection locked="0"/>
    </xf>
    <xf numFmtId="0" fontId="13" fillId="23" borderId="2" xfId="0" applyFont="1" applyFill="1" applyBorder="1" applyProtection="1">
      <protection locked="0"/>
    </xf>
    <xf numFmtId="0" fontId="13" fillId="23" borderId="2" xfId="0" applyFont="1" applyFill="1" applyBorder="1" applyAlignment="1" applyProtection="1">
      <alignment horizontal="left"/>
      <protection locked="0"/>
    </xf>
    <xf numFmtId="170" fontId="6" fillId="24" borderId="2" xfId="0" applyNumberFormat="1" applyFont="1" applyFill="1" applyBorder="1"/>
    <xf numFmtId="0" fontId="6" fillId="24" borderId="0" xfId="0" applyFont="1" applyFill="1"/>
    <xf numFmtId="9" fontId="6" fillId="24" borderId="2" xfId="2" applyFont="1" applyFill="1" applyBorder="1"/>
    <xf numFmtId="0" fontId="11" fillId="6" borderId="0" xfId="0" applyFont="1" applyFill="1"/>
    <xf numFmtId="0" fontId="26" fillId="0" borderId="0" xfId="0" applyFont="1"/>
    <xf numFmtId="0" fontId="27" fillId="0" borderId="0" xfId="0" applyFont="1"/>
    <xf numFmtId="169" fontId="6" fillId="24" borderId="2" xfId="0" applyNumberFormat="1" applyFont="1" applyFill="1" applyBorder="1"/>
    <xf numFmtId="0" fontId="6" fillId="10" borderId="2" xfId="0" applyFont="1" applyFill="1" applyBorder="1" applyAlignment="1">
      <alignment horizontal="center" wrapText="1"/>
    </xf>
    <xf numFmtId="172" fontId="6" fillId="24" borderId="2" xfId="0" applyNumberFormat="1" applyFont="1" applyFill="1" applyBorder="1"/>
    <xf numFmtId="0" fontId="6" fillId="10" borderId="3" xfId="0" applyFont="1" applyFill="1" applyBorder="1" applyAlignment="1">
      <alignment wrapText="1"/>
    </xf>
    <xf numFmtId="0" fontId="6" fillId="4" borderId="2" xfId="0" applyFont="1" applyFill="1" applyBorder="1"/>
    <xf numFmtId="0" fontId="6" fillId="4" borderId="2" xfId="0" applyFont="1" applyFill="1" applyBorder="1" applyAlignment="1">
      <alignment horizontal="center"/>
    </xf>
    <xf numFmtId="2" fontId="6" fillId="9" borderId="2" xfId="0" applyNumberFormat="1" applyFont="1" applyFill="1" applyBorder="1" applyProtection="1">
      <protection locked="0"/>
    </xf>
    <xf numFmtId="0" fontId="0" fillId="10" borderId="2" xfId="0" applyFill="1" applyBorder="1" applyAlignment="1">
      <alignment horizontal="center"/>
    </xf>
    <xf numFmtId="0" fontId="0" fillId="10" borderId="2" xfId="0" applyFill="1" applyBorder="1" applyAlignment="1">
      <alignment horizontal="center" wrapText="1"/>
    </xf>
    <xf numFmtId="2" fontId="0" fillId="24" borderId="2" xfId="0" applyNumberFormat="1" applyFill="1" applyBorder="1" applyAlignment="1">
      <alignment wrapText="1"/>
    </xf>
    <xf numFmtId="0" fontId="0" fillId="9" borderId="2" xfId="0" applyFill="1" applyBorder="1" applyAlignment="1" applyProtection="1">
      <alignment wrapText="1"/>
      <protection locked="0"/>
    </xf>
    <xf numFmtId="2" fontId="0" fillId="9" borderId="2" xfId="0" applyNumberFormat="1" applyFill="1" applyBorder="1" applyAlignment="1" applyProtection="1">
      <alignment wrapText="1"/>
      <protection locked="0"/>
    </xf>
    <xf numFmtId="2" fontId="0" fillId="2" borderId="2" xfId="0" applyNumberFormat="1" applyFill="1" applyBorder="1" applyAlignment="1" applyProtection="1">
      <alignment wrapText="1"/>
      <protection locked="0"/>
    </xf>
    <xf numFmtId="0" fontId="0" fillId="2" borderId="2" xfId="0" applyFill="1" applyBorder="1" applyAlignment="1">
      <alignment horizontal="center"/>
    </xf>
    <xf numFmtId="0" fontId="0" fillId="2" borderId="2" xfId="0" applyFill="1" applyBorder="1" applyAlignment="1">
      <alignment horizontal="center" wrapText="1"/>
    </xf>
    <xf numFmtId="2" fontId="6" fillId="24" borderId="2" xfId="0" applyNumberFormat="1" applyFont="1" applyFill="1" applyBorder="1" applyAlignment="1" applyProtection="1">
      <alignment horizontal="center"/>
    </xf>
    <xf numFmtId="173" fontId="6" fillId="24" borderId="2" xfId="0" applyNumberFormat="1" applyFont="1" applyFill="1" applyBorder="1" applyAlignment="1" applyProtection="1">
      <alignment horizontal="center"/>
    </xf>
    <xf numFmtId="2" fontId="6" fillId="24" borderId="2" xfId="0" applyNumberFormat="1" applyFont="1" applyFill="1" applyBorder="1" applyAlignment="1">
      <alignment horizontal="center"/>
    </xf>
    <xf numFmtId="171" fontId="6" fillId="24" borderId="2" xfId="0" applyNumberFormat="1" applyFont="1" applyFill="1" applyBorder="1" applyAlignment="1">
      <alignment horizontal="center"/>
    </xf>
    <xf numFmtId="0" fontId="6" fillId="23" borderId="2" xfId="0" applyFont="1" applyFill="1" applyBorder="1" applyAlignment="1" applyProtection="1">
      <alignment horizontal="center"/>
      <protection locked="0"/>
    </xf>
    <xf numFmtId="171" fontId="6" fillId="23" borderId="2" xfId="0" applyNumberFormat="1" applyFont="1" applyFill="1" applyBorder="1" applyAlignment="1">
      <alignment horizontal="center"/>
    </xf>
    <xf numFmtId="0" fontId="4" fillId="16" borderId="5" xfId="0" applyFont="1" applyFill="1" applyBorder="1"/>
    <xf numFmtId="0" fontId="0" fillId="16" borderId="0" xfId="0" applyFill="1"/>
    <xf numFmtId="0" fontId="0" fillId="0" borderId="0" xfId="0"/>
    <xf numFmtId="0" fontId="1" fillId="8" borderId="2" xfId="0" applyFont="1" applyFill="1" applyBorder="1"/>
    <xf numFmtId="0" fontId="0" fillId="16" borderId="2" xfId="0" applyFont="1" applyFill="1" applyBorder="1"/>
    <xf numFmtId="0" fontId="0" fillId="16" borderId="2" xfId="0" applyFont="1" applyFill="1" applyBorder="1"/>
    <xf numFmtId="0" fontId="4" fillId="16" borderId="5" xfId="0" applyFont="1" applyFill="1" applyBorder="1"/>
    <xf numFmtId="0" fontId="0" fillId="0" borderId="0" xfId="0"/>
    <xf numFmtId="0" fontId="0" fillId="16" borderId="2" xfId="0" applyFont="1" applyFill="1" applyBorder="1"/>
    <xf numFmtId="0" fontId="1" fillId="8" borderId="0" xfId="0" applyFont="1" applyFill="1"/>
    <xf numFmtId="0" fontId="0" fillId="0" borderId="0" xfId="0"/>
    <xf numFmtId="0" fontId="1" fillId="8" borderId="2" xfId="0" applyFont="1" applyFill="1" applyBorder="1"/>
    <xf numFmtId="0" fontId="4" fillId="16" borderId="2" xfId="0" applyFont="1" applyFill="1" applyBorder="1"/>
    <xf numFmtId="0" fontId="0" fillId="16" borderId="2" xfId="0" applyFont="1" applyFill="1" applyBorder="1"/>
    <xf numFmtId="0" fontId="0" fillId="16" borderId="2" xfId="0" applyFill="1" applyBorder="1"/>
    <xf numFmtId="0" fontId="6" fillId="16" borderId="2" xfId="0" applyFont="1" applyFill="1" applyBorder="1"/>
    <xf numFmtId="0" fontId="28" fillId="4" borderId="0" xfId="0" applyFont="1" applyFill="1"/>
    <xf numFmtId="0" fontId="13" fillId="23" borderId="2" xfId="0" applyFont="1" applyFill="1" applyBorder="1" applyAlignment="1" applyProtection="1">
      <alignment horizontal="center"/>
      <protection locked="0"/>
    </xf>
    <xf numFmtId="173" fontId="0" fillId="23" borderId="2" xfId="0" applyNumberFormat="1" applyFill="1" applyBorder="1" applyProtection="1">
      <protection locked="0"/>
    </xf>
    <xf numFmtId="0" fontId="11" fillId="0" borderId="0" xfId="0" applyFont="1" applyFill="1"/>
    <xf numFmtId="0" fontId="0" fillId="3" borderId="6" xfId="0" applyFont="1" applyFill="1" applyBorder="1" applyAlignment="1">
      <alignment horizontal="center"/>
    </xf>
    <xf numFmtId="0" fontId="0" fillId="0" borderId="0" xfId="0" applyAlignment="1">
      <alignment horizontal="right"/>
    </xf>
    <xf numFmtId="0" fontId="0" fillId="4" borderId="3" xfId="0" applyFill="1" applyBorder="1" applyAlignment="1">
      <alignment horizontal="center"/>
    </xf>
    <xf numFmtId="0" fontId="0" fillId="18" borderId="2" xfId="0" applyFill="1" applyBorder="1"/>
    <xf numFmtId="0" fontId="0" fillId="16" borderId="5" xfId="0" applyFill="1" applyBorder="1"/>
    <xf numFmtId="0" fontId="1" fillId="18" borderId="2" xfId="0" applyFont="1" applyFill="1" applyBorder="1"/>
    <xf numFmtId="0" fontId="13" fillId="9" borderId="2" xfId="0" applyFont="1" applyFill="1" applyBorder="1" applyAlignment="1" applyProtection="1">
      <alignment horizontal="center"/>
      <protection locked="0"/>
    </xf>
    <xf numFmtId="0" fontId="6" fillId="9" borderId="2" xfId="0" applyFont="1" applyFill="1" applyBorder="1" applyAlignment="1" applyProtection="1">
      <alignment horizontal="center"/>
      <protection locked="0"/>
    </xf>
    <xf numFmtId="0" fontId="6" fillId="9" borderId="2" xfId="0" applyFont="1" applyFill="1" applyBorder="1" applyAlignment="1" applyProtection="1">
      <alignment horizontal="center" wrapText="1"/>
      <protection locked="0"/>
    </xf>
    <xf numFmtId="0" fontId="0" fillId="0" borderId="0" xfId="0"/>
    <xf numFmtId="0" fontId="6" fillId="0" borderId="0" xfId="0" applyFont="1"/>
    <xf numFmtId="0" fontId="6" fillId="0" borderId="0" xfId="0" applyFont="1" applyAlignment="1">
      <alignment wrapText="1"/>
    </xf>
    <xf numFmtId="0" fontId="10" fillId="0" borderId="0" xfId="1" applyFont="1"/>
    <xf numFmtId="0" fontId="5" fillId="0" borderId="0" xfId="0" applyFont="1"/>
    <xf numFmtId="0" fontId="6" fillId="0" borderId="0" xfId="0" applyFont="1" applyAlignment="1">
      <alignment horizontal="center" wrapText="1"/>
    </xf>
    <xf numFmtId="0" fontId="6" fillId="2" borderId="2" xfId="0" applyFont="1" applyFill="1" applyBorder="1"/>
    <xf numFmtId="0" fontId="12" fillId="4" borderId="0" xfId="0" applyFont="1" applyFill="1"/>
    <xf numFmtId="0" fontId="6" fillId="4" borderId="0" xfId="0" applyFont="1" applyFill="1"/>
    <xf numFmtId="0" fontId="13" fillId="0" borderId="0" xfId="0" applyFont="1" applyFill="1"/>
    <xf numFmtId="0" fontId="6" fillId="14" borderId="2" xfId="0" applyFont="1" applyFill="1" applyBorder="1"/>
    <xf numFmtId="0" fontId="13" fillId="5" borderId="2" xfId="0" applyFont="1" applyFill="1" applyBorder="1" applyAlignment="1">
      <alignment horizontal="center"/>
    </xf>
    <xf numFmtId="0" fontId="13" fillId="0" borderId="2" xfId="0" applyFont="1" applyFill="1" applyBorder="1" applyAlignment="1">
      <alignment horizontal="center" wrapText="1"/>
    </xf>
    <xf numFmtId="2" fontId="13" fillId="5" borderId="2" xfId="0" applyNumberFormat="1" applyFont="1" applyFill="1" applyBorder="1"/>
    <xf numFmtId="2" fontId="13" fillId="10" borderId="2" xfId="0" applyNumberFormat="1" applyFont="1" applyFill="1" applyBorder="1"/>
    <xf numFmtId="0" fontId="6" fillId="14" borderId="2" xfId="0" applyFont="1" applyFill="1" applyBorder="1" applyAlignment="1">
      <alignment horizontal="center"/>
    </xf>
    <xf numFmtId="0" fontId="6" fillId="5" borderId="2" xfId="0" applyFont="1" applyFill="1" applyBorder="1" applyAlignment="1">
      <alignment horizontal="center" wrapText="1"/>
    </xf>
    <xf numFmtId="0" fontId="6" fillId="13" borderId="2" xfId="0" applyFont="1" applyFill="1" applyBorder="1" applyAlignment="1">
      <alignment horizontal="center" wrapText="1"/>
    </xf>
    <xf numFmtId="0" fontId="6" fillId="4" borderId="2" xfId="0" applyFont="1" applyFill="1" applyBorder="1" applyAlignment="1">
      <alignment horizontal="center" wrapText="1"/>
    </xf>
    <xf numFmtId="0" fontId="0" fillId="0" borderId="0" xfId="0" applyFill="1" applyBorder="1"/>
    <xf numFmtId="0" fontId="6" fillId="0" borderId="0" xfId="0" applyFont="1" applyFill="1" applyBorder="1"/>
    <xf numFmtId="0" fontId="0" fillId="0" borderId="0" xfId="0" applyFill="1" applyBorder="1" applyAlignment="1">
      <alignment horizontal="center"/>
    </xf>
    <xf numFmtId="2" fontId="6" fillId="2" borderId="2" xfId="0" applyNumberFormat="1" applyFont="1" applyFill="1" applyBorder="1"/>
    <xf numFmtId="0" fontId="13" fillId="9" borderId="2" xfId="0" applyFont="1" applyFill="1" applyBorder="1" applyProtection="1">
      <protection locked="0"/>
    </xf>
    <xf numFmtId="2" fontId="6" fillId="7" borderId="2" xfId="0" applyNumberFormat="1" applyFont="1" applyFill="1" applyBorder="1" applyProtection="1">
      <protection locked="0"/>
    </xf>
    <xf numFmtId="0" fontId="6" fillId="23" borderId="2" xfId="0" applyFont="1" applyFill="1" applyBorder="1" applyAlignment="1">
      <alignment horizontal="center"/>
    </xf>
    <xf numFmtId="44" fontId="6" fillId="24" borderId="2" xfId="0" applyNumberFormat="1" applyFont="1" applyFill="1" applyBorder="1" applyAlignment="1">
      <alignment horizontal="center"/>
    </xf>
    <xf numFmtId="44" fontId="6" fillId="23" borderId="2" xfId="0" applyNumberFormat="1" applyFont="1" applyFill="1" applyBorder="1" applyAlignment="1" applyProtection="1">
      <alignment horizontal="center"/>
      <protection locked="0"/>
    </xf>
    <xf numFmtId="44" fontId="6" fillId="24" borderId="2" xfId="0" applyNumberFormat="1" applyFont="1" applyFill="1" applyBorder="1"/>
    <xf numFmtId="0" fontId="0" fillId="9" borderId="7" xfId="0" applyFill="1" applyBorder="1" applyAlignment="1" applyProtection="1">
      <alignment horizontal="center"/>
      <protection locked="0"/>
    </xf>
    <xf numFmtId="0" fontId="0" fillId="0" borderId="0" xfId="0" applyProtection="1">
      <protection locked="0"/>
    </xf>
    <xf numFmtId="0" fontId="0" fillId="9" borderId="4" xfId="0" applyFill="1" applyBorder="1" applyAlignment="1" applyProtection="1">
      <alignment horizontal="center"/>
      <protection locked="0"/>
    </xf>
    <xf numFmtId="0" fontId="4" fillId="5" borderId="0" xfId="0" applyFont="1" applyFill="1" applyAlignment="1">
      <alignment horizontal="center"/>
    </xf>
    <xf numFmtId="167" fontId="6" fillId="14" borderId="3" xfId="0" applyNumberFormat="1" applyFont="1" applyFill="1" applyBorder="1" applyAlignment="1">
      <alignment horizontal="center"/>
    </xf>
    <xf numFmtId="167" fontId="6" fillId="14" borderId="5" xfId="0" applyNumberFormat="1" applyFont="1" applyFill="1" applyBorder="1" applyAlignment="1">
      <alignment horizontal="center"/>
    </xf>
    <xf numFmtId="167" fontId="6" fillId="14" borderId="4" xfId="0" applyNumberFormat="1" applyFont="1" applyFill="1" applyBorder="1" applyAlignment="1">
      <alignment horizontal="center"/>
    </xf>
    <xf numFmtId="168" fontId="6" fillId="2" borderId="2" xfId="0" applyNumberFormat="1" applyFont="1" applyFill="1" applyBorder="1" applyAlignment="1"/>
    <xf numFmtId="168" fontId="0" fillId="0" borderId="2" xfId="0" applyNumberFormat="1" applyBorder="1" applyAlignment="1"/>
    <xf numFmtId="165" fontId="6" fillId="2" borderId="2" xfId="0" applyNumberFormat="1" applyFont="1" applyFill="1" applyBorder="1" applyAlignment="1"/>
    <xf numFmtId="165" fontId="0" fillId="0" borderId="2" xfId="0" applyNumberFormat="1" applyBorder="1" applyAlignment="1"/>
    <xf numFmtId="166" fontId="6" fillId="24" borderId="2" xfId="0" applyNumberFormat="1" applyFont="1" applyFill="1" applyBorder="1" applyAlignment="1"/>
    <xf numFmtId="166" fontId="0" fillId="24" borderId="2" xfId="0" applyNumberFormat="1" applyFill="1" applyBorder="1" applyAlignment="1"/>
    <xf numFmtId="168" fontId="6" fillId="14" borderId="2" xfId="0" applyNumberFormat="1" applyFont="1" applyFill="1" applyBorder="1" applyAlignment="1"/>
    <xf numFmtId="168" fontId="0" fillId="14" borderId="2" xfId="0" applyNumberFormat="1" applyFill="1" applyBorder="1" applyAlignment="1"/>
    <xf numFmtId="170" fontId="6" fillId="14" borderId="2" xfId="0" applyNumberFormat="1" applyFont="1" applyFill="1" applyBorder="1" applyAlignment="1"/>
    <xf numFmtId="170" fontId="0" fillId="14" borderId="2" xfId="0" applyNumberFormat="1" applyFill="1" applyBorder="1" applyAlignment="1"/>
    <xf numFmtId="166" fontId="6" fillId="14" borderId="2" xfId="0" applyNumberFormat="1" applyFont="1" applyFill="1" applyBorder="1" applyAlignment="1"/>
    <xf numFmtId="166" fontId="0" fillId="14" borderId="2" xfId="0" applyNumberFormat="1" applyFill="1" applyBorder="1" applyAlignment="1"/>
    <xf numFmtId="167" fontId="6" fillId="2" borderId="2" xfId="0" applyNumberFormat="1" applyFont="1" applyFill="1" applyBorder="1" applyAlignment="1"/>
    <xf numFmtId="167" fontId="0" fillId="0" borderId="2" xfId="0" applyNumberFormat="1" applyBorder="1" applyAlignment="1"/>
    <xf numFmtId="170" fontId="6" fillId="24" borderId="2" xfId="0" applyNumberFormat="1" applyFont="1" applyFill="1" applyBorder="1" applyAlignment="1"/>
    <xf numFmtId="170" fontId="0" fillId="24" borderId="2" xfId="0" applyNumberFormat="1" applyFill="1" applyBorder="1" applyAlignment="1"/>
    <xf numFmtId="167" fontId="6" fillId="2" borderId="3" xfId="0" applyNumberFormat="1" applyFont="1" applyFill="1" applyBorder="1" applyAlignment="1">
      <alignment horizontal="center"/>
    </xf>
    <xf numFmtId="167" fontId="6" fillId="2" borderId="4" xfId="0" applyNumberFormat="1" applyFont="1" applyFill="1" applyBorder="1" applyAlignment="1">
      <alignment horizontal="center"/>
    </xf>
    <xf numFmtId="170" fontId="6" fillId="15" borderId="2" xfId="0" applyNumberFormat="1" applyFont="1" applyFill="1" applyBorder="1" applyAlignment="1"/>
    <xf numFmtId="170" fontId="0" fillId="15" borderId="2" xfId="0" applyNumberFormat="1" applyFill="1" applyBorder="1" applyAlignment="1"/>
    <xf numFmtId="166" fontId="6" fillId="15" borderId="2" xfId="0" applyNumberFormat="1" applyFont="1" applyFill="1" applyBorder="1" applyAlignment="1"/>
    <xf numFmtId="166" fontId="0" fillId="15" borderId="2" xfId="0" applyNumberFormat="1" applyFill="1" applyBorder="1" applyAlignment="1"/>
    <xf numFmtId="0" fontId="6" fillId="5" borderId="2" xfId="0" applyFont="1" applyFill="1" applyBorder="1" applyAlignment="1">
      <alignment horizontal="center"/>
    </xf>
    <xf numFmtId="0" fontId="0" fillId="5" borderId="2" xfId="0" applyFill="1" applyBorder="1" applyAlignment="1">
      <alignment horizontal="center"/>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10" borderId="3" xfId="0" applyFont="1" applyFill="1" applyBorder="1" applyAlignment="1">
      <alignment horizontal="center"/>
    </xf>
    <xf numFmtId="0" fontId="6" fillId="10" borderId="4" xfId="0" applyFont="1"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5" xfId="0" applyFill="1" applyBorder="1" applyAlignment="1">
      <alignment horizontal="center" wrapText="1"/>
    </xf>
    <xf numFmtId="0" fontId="0" fillId="10" borderId="2" xfId="0" applyFill="1" applyBorder="1" applyAlignment="1">
      <alignment horizontal="center"/>
    </xf>
    <xf numFmtId="0" fontId="0" fillId="3" borderId="2" xfId="0" applyFill="1" applyBorder="1" applyAlignment="1">
      <alignment horizontal="center"/>
    </xf>
    <xf numFmtId="0" fontId="6" fillId="0" borderId="6" xfId="0" applyFont="1" applyBorder="1" applyAlignment="1">
      <alignment horizontal="center" wrapText="1"/>
    </xf>
    <xf numFmtId="0" fontId="6" fillId="0" borderId="7" xfId="0" applyFont="1" applyBorder="1" applyAlignment="1">
      <alignment horizontal="center" wrapText="1"/>
    </xf>
    <xf numFmtId="2" fontId="6" fillId="2" borderId="6" xfId="0" applyNumberFormat="1" applyFont="1" applyFill="1" applyBorder="1" applyAlignment="1">
      <alignment horizontal="center"/>
    </xf>
    <xf numFmtId="2" fontId="6" fillId="2" borderId="7" xfId="0" applyNumberFormat="1" applyFont="1" applyFill="1" applyBorder="1" applyAlignment="1">
      <alignment horizontal="center"/>
    </xf>
    <xf numFmtId="0" fontId="0" fillId="5" borderId="6" xfId="0" applyFill="1" applyBorder="1" applyAlignment="1">
      <alignment horizontal="center" wrapText="1"/>
    </xf>
    <xf numFmtId="0" fontId="0" fillId="5" borderId="1" xfId="0" applyFill="1" applyBorder="1" applyAlignment="1">
      <alignment horizontal="center" wrapText="1"/>
    </xf>
    <xf numFmtId="0" fontId="0" fillId="5" borderId="7" xfId="0" applyFill="1" applyBorder="1" applyAlignment="1">
      <alignment horizontal="center" wrapText="1"/>
    </xf>
    <xf numFmtId="0" fontId="0" fillId="5" borderId="6"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3" borderId="2" xfId="0" applyFont="1" applyFill="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FF99"/>
      <color rgb="FFFFFFCC"/>
      <color rgb="FFFFFF66"/>
      <color rgb="FFCCCC00"/>
      <color rgb="FFFFCC00"/>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saisie_MO!$C$48</c:f>
              <c:strCache>
                <c:ptCount val="1"/>
                <c:pt idx="0">
                  <c:v>exploitant</c:v>
                </c:pt>
              </c:strCache>
            </c:strRef>
          </c:tx>
          <c:invertIfNegative val="0"/>
          <c:val>
            <c:numRef>
              <c:f>saisie_MO!$D$48:$BC$48</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ser>
          <c:idx val="1"/>
          <c:order val="1"/>
          <c:tx>
            <c:strRef>
              <c:f>saisie_MO!$C$49</c:f>
              <c:strCache>
                <c:ptCount val="1"/>
                <c:pt idx="0">
                  <c:v>salarié permanent</c:v>
                </c:pt>
              </c:strCache>
            </c:strRef>
          </c:tx>
          <c:invertIfNegative val="0"/>
          <c:val>
            <c:numRef>
              <c:f>saisie_MO!$D$49:$BC$49</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ser>
          <c:idx val="2"/>
          <c:order val="2"/>
          <c:tx>
            <c:strRef>
              <c:f>saisie_MO!$C$50</c:f>
              <c:strCache>
                <c:ptCount val="1"/>
                <c:pt idx="0">
                  <c:v>salarié saisonnier</c:v>
                </c:pt>
              </c:strCache>
            </c:strRef>
          </c:tx>
          <c:invertIfNegative val="0"/>
          <c:val>
            <c:numRef>
              <c:f>saisie_MO!$D$50:$BC$50</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overlap val="100"/>
        <c:axId val="72572288"/>
        <c:axId val="73725440"/>
      </c:barChart>
      <c:catAx>
        <c:axId val="72572288"/>
        <c:scaling>
          <c:orientation val="minMax"/>
        </c:scaling>
        <c:delete val="0"/>
        <c:axPos val="b"/>
        <c:title>
          <c:tx>
            <c:rich>
              <a:bodyPr/>
              <a:lstStyle/>
              <a:p>
                <a:pPr>
                  <a:defRPr/>
                </a:pPr>
                <a:r>
                  <a:rPr lang="fr-FR"/>
                  <a:t>semaines</a:t>
                </a:r>
              </a:p>
            </c:rich>
          </c:tx>
          <c:layout/>
          <c:overlay val="0"/>
        </c:title>
        <c:majorTickMark val="out"/>
        <c:minorTickMark val="none"/>
        <c:tickLblPos val="nextTo"/>
        <c:crossAx val="73725440"/>
        <c:crosses val="autoZero"/>
        <c:auto val="1"/>
        <c:lblAlgn val="ctr"/>
        <c:lblOffset val="100"/>
        <c:noMultiLvlLbl val="0"/>
      </c:catAx>
      <c:valAx>
        <c:axId val="73725440"/>
        <c:scaling>
          <c:orientation val="minMax"/>
        </c:scaling>
        <c:delete val="0"/>
        <c:axPos val="l"/>
        <c:majorGridlines>
          <c:spPr>
            <a:ln>
              <a:solidFill>
                <a:schemeClr val="tx1">
                  <a:lumMod val="95000"/>
                  <a:lumOff val="5000"/>
                </a:schemeClr>
              </a:solidFill>
            </a:ln>
          </c:spPr>
        </c:majorGridlines>
        <c:minorGridlines>
          <c:spPr>
            <a:ln w="3175">
              <a:solidFill>
                <a:schemeClr val="bg1">
                  <a:lumMod val="50000"/>
                </a:schemeClr>
              </a:solidFill>
              <a:prstDash val="sysDash"/>
            </a:ln>
          </c:spPr>
        </c:minorGridlines>
        <c:title>
          <c:tx>
            <c:rich>
              <a:bodyPr rot="0" vert="horz"/>
              <a:lstStyle/>
              <a:p>
                <a:pPr>
                  <a:defRPr/>
                </a:pPr>
                <a:r>
                  <a:rPr lang="fr-FR"/>
                  <a:t>heures</a:t>
                </a:r>
              </a:p>
            </c:rich>
          </c:tx>
          <c:layout>
            <c:manualLayout>
              <c:xMode val="edge"/>
              <c:yMode val="edge"/>
              <c:x val="4.4772778150884264E-3"/>
              <c:y val="4.546478565179355E-2"/>
            </c:manualLayout>
          </c:layout>
          <c:overlay val="0"/>
        </c:title>
        <c:numFmt formatCode="General" sourceLinked="1"/>
        <c:majorTickMark val="out"/>
        <c:minorTickMark val="none"/>
        <c:tickLblPos val="nextTo"/>
        <c:crossAx val="72572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coût_brut!$C$5</c:f>
              <c:strCache>
                <c:ptCount val="1"/>
                <c:pt idx="0">
                  <c:v>Charges végétales</c:v>
                </c:pt>
              </c:strCache>
            </c:strRef>
          </c:tx>
          <c:spPr>
            <a:solidFill>
              <a:schemeClr val="accent3">
                <a:lumMod val="75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coût_brut!$D$5:$I$5</c:f>
              <c:numCache>
                <c:formatCode>0.00</c:formatCode>
                <c:ptCount val="6"/>
                <c:pt idx="0">
                  <c:v>0</c:v>
                </c:pt>
                <c:pt idx="1">
                  <c:v>0</c:v>
                </c:pt>
                <c:pt idx="2">
                  <c:v>0</c:v>
                </c:pt>
                <c:pt idx="3">
                  <c:v>0</c:v>
                </c:pt>
                <c:pt idx="4">
                  <c:v>0</c:v>
                </c:pt>
                <c:pt idx="5">
                  <c:v>0</c:v>
                </c:pt>
              </c:numCache>
            </c:numRef>
          </c:val>
        </c:ser>
        <c:ser>
          <c:idx val="1"/>
          <c:order val="1"/>
          <c:tx>
            <c:strRef>
              <c:f>coût_brut!$C$12</c:f>
              <c:strCache>
                <c:ptCount val="1"/>
                <c:pt idx="0">
                  <c:v>Irrigation</c:v>
                </c:pt>
              </c:strCache>
            </c:strRef>
          </c:tx>
          <c:spPr>
            <a:solidFill>
              <a:srgbClr val="FF0000"/>
            </a:solidFill>
          </c:spPr>
          <c:invertIfNegative val="0"/>
          <c:val>
            <c:numRef>
              <c:f>coût_brut!$D$12:$I$12</c:f>
              <c:numCache>
                <c:formatCode>0.00</c:formatCode>
                <c:ptCount val="6"/>
                <c:pt idx="0">
                  <c:v>0</c:v>
                </c:pt>
                <c:pt idx="1">
                  <c:v>0</c:v>
                </c:pt>
                <c:pt idx="2">
                  <c:v>0</c:v>
                </c:pt>
                <c:pt idx="3">
                  <c:v>0</c:v>
                </c:pt>
                <c:pt idx="4">
                  <c:v>0</c:v>
                </c:pt>
                <c:pt idx="5">
                  <c:v>0</c:v>
                </c:pt>
              </c:numCache>
            </c:numRef>
          </c:val>
        </c:ser>
        <c:ser>
          <c:idx val="12"/>
          <c:order val="2"/>
          <c:tx>
            <c:strRef>
              <c:f>coût_brut!$C$17</c:f>
              <c:strCache>
                <c:ptCount val="1"/>
                <c:pt idx="0">
                  <c:v>Mécanisation</c:v>
                </c:pt>
              </c:strCache>
            </c:strRef>
          </c:tx>
          <c:spPr>
            <a:solidFill>
              <a:schemeClr val="accent6">
                <a:lumMod val="75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coût_brut!$D$17:$I$17</c:f>
              <c:numCache>
                <c:formatCode>0.00</c:formatCode>
                <c:ptCount val="6"/>
                <c:pt idx="0">
                  <c:v>0</c:v>
                </c:pt>
                <c:pt idx="1">
                  <c:v>0</c:v>
                </c:pt>
                <c:pt idx="2">
                  <c:v>0</c:v>
                </c:pt>
                <c:pt idx="3">
                  <c:v>0</c:v>
                </c:pt>
                <c:pt idx="4">
                  <c:v>0</c:v>
                </c:pt>
                <c:pt idx="5">
                  <c:v>0</c:v>
                </c:pt>
              </c:numCache>
            </c:numRef>
          </c:val>
        </c:ser>
        <c:ser>
          <c:idx val="19"/>
          <c:order val="3"/>
          <c:tx>
            <c:strRef>
              <c:f>coût_brut!$C$24</c:f>
              <c:strCache>
                <c:ptCount val="1"/>
                <c:pt idx="0">
                  <c:v>Bâtiment &amp; Foncier</c:v>
                </c:pt>
              </c:strCache>
            </c:strRef>
          </c:tx>
          <c:spPr>
            <a:solidFill>
              <a:schemeClr val="accent6">
                <a:lumMod val="5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coût_brut!$D$24:$I$24</c:f>
              <c:numCache>
                <c:formatCode>0.00</c:formatCode>
                <c:ptCount val="6"/>
                <c:pt idx="0">
                  <c:v>0</c:v>
                </c:pt>
                <c:pt idx="1">
                  <c:v>0</c:v>
                </c:pt>
                <c:pt idx="2">
                  <c:v>0</c:v>
                </c:pt>
                <c:pt idx="3">
                  <c:v>0</c:v>
                </c:pt>
                <c:pt idx="4">
                  <c:v>0</c:v>
                </c:pt>
                <c:pt idx="5">
                  <c:v>0</c:v>
                </c:pt>
              </c:numCache>
            </c:numRef>
          </c:val>
        </c:ser>
        <c:ser>
          <c:idx val="25"/>
          <c:order val="4"/>
          <c:tx>
            <c:strRef>
              <c:f>coût_brut!$C$30</c:f>
              <c:strCache>
                <c:ptCount val="1"/>
                <c:pt idx="0">
                  <c:v>Commercialisation</c:v>
                </c:pt>
              </c:strCache>
            </c:strRef>
          </c:tx>
          <c:spPr>
            <a:solidFill>
              <a:schemeClr val="accent2">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coût_brut!$D$30:$I$30</c:f>
              <c:numCache>
                <c:formatCode>0.00</c:formatCode>
                <c:ptCount val="6"/>
                <c:pt idx="0">
                  <c:v>0</c:v>
                </c:pt>
                <c:pt idx="1">
                  <c:v>0</c:v>
                </c:pt>
                <c:pt idx="2">
                  <c:v>0</c:v>
                </c:pt>
                <c:pt idx="3">
                  <c:v>0</c:v>
                </c:pt>
                <c:pt idx="4">
                  <c:v>0</c:v>
                </c:pt>
                <c:pt idx="5">
                  <c:v>0</c:v>
                </c:pt>
              </c:numCache>
            </c:numRef>
          </c:val>
        </c:ser>
        <c:ser>
          <c:idx val="29"/>
          <c:order val="5"/>
          <c:tx>
            <c:strRef>
              <c:f>coût_brut!$C$34</c:f>
              <c:strCache>
                <c:ptCount val="1"/>
                <c:pt idx="0">
                  <c:v>Frais généraux</c:v>
                </c:pt>
              </c:strCache>
            </c:strRef>
          </c:tx>
          <c:spPr>
            <a:solidFill>
              <a:schemeClr val="accent4">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coût_brut!$D$34:$I$34</c:f>
              <c:numCache>
                <c:formatCode>0.00</c:formatCode>
                <c:ptCount val="6"/>
                <c:pt idx="0">
                  <c:v>0</c:v>
                </c:pt>
                <c:pt idx="1">
                  <c:v>0</c:v>
                </c:pt>
                <c:pt idx="2">
                  <c:v>0</c:v>
                </c:pt>
                <c:pt idx="3">
                  <c:v>0</c:v>
                </c:pt>
                <c:pt idx="4">
                  <c:v>0</c:v>
                </c:pt>
                <c:pt idx="5">
                  <c:v>0</c:v>
                </c:pt>
              </c:numCache>
            </c:numRef>
          </c:val>
        </c:ser>
        <c:ser>
          <c:idx val="30"/>
          <c:order val="6"/>
          <c:tx>
            <c:strRef>
              <c:f>coût_brut!$C$38</c:f>
              <c:strCache>
                <c:ptCount val="1"/>
                <c:pt idx="0">
                  <c:v>Main d'œuvre</c:v>
                </c:pt>
              </c:strCache>
            </c:strRef>
          </c:tx>
          <c:spPr>
            <a:solidFill>
              <a:schemeClr val="tx2">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coût_brut!$D$38:$I$38</c:f>
              <c:numCache>
                <c:formatCode>0.00</c:formatCode>
                <c:ptCount val="6"/>
                <c:pt idx="0">
                  <c:v>0</c:v>
                </c:pt>
                <c:pt idx="1">
                  <c:v>0</c:v>
                </c:pt>
                <c:pt idx="2">
                  <c:v>0</c:v>
                </c:pt>
                <c:pt idx="3">
                  <c:v>0</c:v>
                </c:pt>
                <c:pt idx="4">
                  <c:v>0</c:v>
                </c:pt>
                <c:pt idx="5">
                  <c:v>0</c:v>
                </c:pt>
              </c:numCache>
            </c:numRef>
          </c:val>
        </c:ser>
        <c:ser>
          <c:idx val="34"/>
          <c:order val="7"/>
          <c:tx>
            <c:strRef>
              <c:f>coût_brut!$C$42</c:f>
              <c:strCache>
                <c:ptCount val="1"/>
                <c:pt idx="0">
                  <c:v>Besoins d'auto-financement</c:v>
                </c:pt>
              </c:strCache>
            </c:strRef>
          </c:tx>
          <c:spPr>
            <a:solidFill>
              <a:schemeClr val="bg1">
                <a:lumMod val="5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coût_brut!$D$42:$I$42</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334336"/>
        <c:axId val="92352512"/>
      </c:barChart>
      <c:catAx>
        <c:axId val="92334336"/>
        <c:scaling>
          <c:orientation val="minMax"/>
        </c:scaling>
        <c:delete val="0"/>
        <c:axPos val="b"/>
        <c:numFmt formatCode="General" sourceLinked="1"/>
        <c:majorTickMark val="out"/>
        <c:minorTickMark val="none"/>
        <c:tickLblPos val="nextTo"/>
        <c:crossAx val="92352512"/>
        <c:crosses val="autoZero"/>
        <c:auto val="1"/>
        <c:lblAlgn val="ctr"/>
        <c:lblOffset val="100"/>
        <c:noMultiLvlLbl val="0"/>
      </c:catAx>
      <c:valAx>
        <c:axId val="92352512"/>
        <c:scaling>
          <c:orientation val="minMax"/>
        </c:scaling>
        <c:delete val="0"/>
        <c:axPos val="l"/>
        <c:majorGridlines/>
        <c:numFmt formatCode="0.00" sourceLinked="1"/>
        <c:majorTickMark val="out"/>
        <c:minorTickMark val="none"/>
        <c:tickLblPos val="nextTo"/>
        <c:crossAx val="923343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coût_brut!$C$5</c:f>
              <c:strCache>
                <c:ptCount val="1"/>
                <c:pt idx="0">
                  <c:v>Charges végétales</c:v>
                </c:pt>
              </c:strCache>
            </c:strRef>
          </c:tx>
          <c:spPr>
            <a:solidFill>
              <a:schemeClr val="accent3">
                <a:lumMod val="75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coût_brut!$D$5:$I$5</c:f>
              <c:numCache>
                <c:formatCode>0.00</c:formatCode>
                <c:ptCount val="6"/>
                <c:pt idx="0">
                  <c:v>0</c:v>
                </c:pt>
                <c:pt idx="1">
                  <c:v>0</c:v>
                </c:pt>
                <c:pt idx="2">
                  <c:v>0</c:v>
                </c:pt>
                <c:pt idx="3">
                  <c:v>0</c:v>
                </c:pt>
                <c:pt idx="4">
                  <c:v>0</c:v>
                </c:pt>
                <c:pt idx="5">
                  <c:v>0</c:v>
                </c:pt>
              </c:numCache>
            </c:numRef>
          </c:val>
        </c:ser>
        <c:ser>
          <c:idx val="1"/>
          <c:order val="1"/>
          <c:tx>
            <c:strRef>
              <c:f>coût_brut!$C$12</c:f>
              <c:strCache>
                <c:ptCount val="1"/>
                <c:pt idx="0">
                  <c:v>Irrigation</c:v>
                </c:pt>
              </c:strCache>
            </c:strRef>
          </c:tx>
          <c:spPr>
            <a:solidFill>
              <a:srgbClr val="FF0000"/>
            </a:solidFill>
          </c:spPr>
          <c:invertIfNegative val="0"/>
          <c:val>
            <c:numRef>
              <c:f>coût_brut!$D$12:$I$12</c:f>
              <c:numCache>
                <c:formatCode>0.00</c:formatCode>
                <c:ptCount val="6"/>
                <c:pt idx="0">
                  <c:v>0</c:v>
                </c:pt>
                <c:pt idx="1">
                  <c:v>0</c:v>
                </c:pt>
                <c:pt idx="2">
                  <c:v>0</c:v>
                </c:pt>
                <c:pt idx="3">
                  <c:v>0</c:v>
                </c:pt>
                <c:pt idx="4">
                  <c:v>0</c:v>
                </c:pt>
                <c:pt idx="5">
                  <c:v>0</c:v>
                </c:pt>
              </c:numCache>
            </c:numRef>
          </c:val>
        </c:ser>
        <c:ser>
          <c:idx val="12"/>
          <c:order val="2"/>
          <c:tx>
            <c:strRef>
              <c:f>coût_brut!$C$17</c:f>
              <c:strCache>
                <c:ptCount val="1"/>
                <c:pt idx="0">
                  <c:v>Mécanisation</c:v>
                </c:pt>
              </c:strCache>
            </c:strRef>
          </c:tx>
          <c:spPr>
            <a:solidFill>
              <a:schemeClr val="accent6">
                <a:lumMod val="75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coût_brut!$D$17:$I$17</c:f>
              <c:numCache>
                <c:formatCode>0.00</c:formatCode>
                <c:ptCount val="6"/>
                <c:pt idx="0">
                  <c:v>0</c:v>
                </c:pt>
                <c:pt idx="1">
                  <c:v>0</c:v>
                </c:pt>
                <c:pt idx="2">
                  <c:v>0</c:v>
                </c:pt>
                <c:pt idx="3">
                  <c:v>0</c:v>
                </c:pt>
                <c:pt idx="4">
                  <c:v>0</c:v>
                </c:pt>
                <c:pt idx="5">
                  <c:v>0</c:v>
                </c:pt>
              </c:numCache>
            </c:numRef>
          </c:val>
        </c:ser>
        <c:ser>
          <c:idx val="19"/>
          <c:order val="3"/>
          <c:tx>
            <c:strRef>
              <c:f>coût_brut!$C$24</c:f>
              <c:strCache>
                <c:ptCount val="1"/>
                <c:pt idx="0">
                  <c:v>Bâtiment &amp; Foncier</c:v>
                </c:pt>
              </c:strCache>
            </c:strRef>
          </c:tx>
          <c:spPr>
            <a:solidFill>
              <a:schemeClr val="accent6">
                <a:lumMod val="5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coût_brut!$D$24:$I$24</c:f>
              <c:numCache>
                <c:formatCode>0.00</c:formatCode>
                <c:ptCount val="6"/>
                <c:pt idx="0">
                  <c:v>0</c:v>
                </c:pt>
                <c:pt idx="1">
                  <c:v>0</c:v>
                </c:pt>
                <c:pt idx="2">
                  <c:v>0</c:v>
                </c:pt>
                <c:pt idx="3">
                  <c:v>0</c:v>
                </c:pt>
                <c:pt idx="4">
                  <c:v>0</c:v>
                </c:pt>
                <c:pt idx="5">
                  <c:v>0</c:v>
                </c:pt>
              </c:numCache>
            </c:numRef>
          </c:val>
        </c:ser>
        <c:ser>
          <c:idx val="25"/>
          <c:order val="4"/>
          <c:tx>
            <c:strRef>
              <c:f>coût_brut!$C$30</c:f>
              <c:strCache>
                <c:ptCount val="1"/>
                <c:pt idx="0">
                  <c:v>Commercialisation</c:v>
                </c:pt>
              </c:strCache>
            </c:strRef>
          </c:tx>
          <c:spPr>
            <a:solidFill>
              <a:schemeClr val="accent2">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coût_brut!$D$30:$I$30</c:f>
              <c:numCache>
                <c:formatCode>0.00</c:formatCode>
                <c:ptCount val="6"/>
                <c:pt idx="0">
                  <c:v>0</c:v>
                </c:pt>
                <c:pt idx="1">
                  <c:v>0</c:v>
                </c:pt>
                <c:pt idx="2">
                  <c:v>0</c:v>
                </c:pt>
                <c:pt idx="3">
                  <c:v>0</c:v>
                </c:pt>
                <c:pt idx="4">
                  <c:v>0</c:v>
                </c:pt>
                <c:pt idx="5">
                  <c:v>0</c:v>
                </c:pt>
              </c:numCache>
            </c:numRef>
          </c:val>
        </c:ser>
        <c:ser>
          <c:idx val="29"/>
          <c:order val="5"/>
          <c:tx>
            <c:strRef>
              <c:f>coût_brut!$C$34</c:f>
              <c:strCache>
                <c:ptCount val="1"/>
                <c:pt idx="0">
                  <c:v>Frais généraux</c:v>
                </c:pt>
              </c:strCache>
            </c:strRef>
          </c:tx>
          <c:spPr>
            <a:solidFill>
              <a:schemeClr val="accent4">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coût_brut!$D$34:$I$34</c:f>
              <c:numCache>
                <c:formatCode>0.00</c:formatCode>
                <c:ptCount val="6"/>
                <c:pt idx="0">
                  <c:v>0</c:v>
                </c:pt>
                <c:pt idx="1">
                  <c:v>0</c:v>
                </c:pt>
                <c:pt idx="2">
                  <c:v>0</c:v>
                </c:pt>
                <c:pt idx="3">
                  <c:v>0</c:v>
                </c:pt>
                <c:pt idx="4">
                  <c:v>0</c:v>
                </c:pt>
                <c:pt idx="5">
                  <c:v>0</c:v>
                </c:pt>
              </c:numCache>
            </c:numRef>
          </c:val>
        </c:ser>
        <c:ser>
          <c:idx val="30"/>
          <c:order val="6"/>
          <c:tx>
            <c:strRef>
              <c:f>coût_brut!$C$38</c:f>
              <c:strCache>
                <c:ptCount val="1"/>
                <c:pt idx="0">
                  <c:v>Main d'œuvre</c:v>
                </c:pt>
              </c:strCache>
            </c:strRef>
          </c:tx>
          <c:spPr>
            <a:solidFill>
              <a:schemeClr val="tx2">
                <a:lumMod val="60000"/>
                <a:lumOff val="4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coût_brut!$D$38:$I$38</c:f>
              <c:numCache>
                <c:formatCode>0.00</c:formatCode>
                <c:ptCount val="6"/>
                <c:pt idx="0">
                  <c:v>0</c:v>
                </c:pt>
                <c:pt idx="1">
                  <c:v>0</c:v>
                </c:pt>
                <c:pt idx="2">
                  <c:v>0</c:v>
                </c:pt>
                <c:pt idx="3">
                  <c:v>0</c:v>
                </c:pt>
                <c:pt idx="4">
                  <c:v>0</c:v>
                </c:pt>
                <c:pt idx="5">
                  <c:v>0</c:v>
                </c:pt>
              </c:numCache>
            </c:numRef>
          </c:val>
        </c:ser>
        <c:ser>
          <c:idx val="34"/>
          <c:order val="7"/>
          <c:tx>
            <c:strRef>
              <c:f>coût_brut!$C$42</c:f>
              <c:strCache>
                <c:ptCount val="1"/>
                <c:pt idx="0">
                  <c:v>Besoins d'auto-financement</c:v>
                </c:pt>
              </c:strCache>
            </c:strRef>
          </c:tx>
          <c:spPr>
            <a:solidFill>
              <a:schemeClr val="bg1">
                <a:lumMod val="50000"/>
              </a:schemeClr>
            </a:solidFill>
          </c:spPr>
          <c:invertIfNegative val="0"/>
          <c:cat>
            <c:numRef>
              <c:f>coût_brut!$D$4:$I$4</c:f>
              <c:numCache>
                <c:formatCode>General</c:formatCode>
                <c:ptCount val="6"/>
                <c:pt idx="0">
                  <c:v>0</c:v>
                </c:pt>
                <c:pt idx="1">
                  <c:v>0</c:v>
                </c:pt>
                <c:pt idx="2">
                  <c:v>0</c:v>
                </c:pt>
                <c:pt idx="3">
                  <c:v>0</c:v>
                </c:pt>
                <c:pt idx="4">
                  <c:v>0</c:v>
                </c:pt>
                <c:pt idx="5">
                  <c:v>0</c:v>
                </c:pt>
              </c:numCache>
            </c:numRef>
          </c:cat>
          <c:val>
            <c:numRef>
              <c:f>coût_brut!$D$42:$I$42</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370048"/>
        <c:axId val="92371584"/>
      </c:barChart>
      <c:catAx>
        <c:axId val="92370048"/>
        <c:scaling>
          <c:orientation val="minMax"/>
        </c:scaling>
        <c:delete val="0"/>
        <c:axPos val="b"/>
        <c:numFmt formatCode="General" sourceLinked="1"/>
        <c:majorTickMark val="out"/>
        <c:minorTickMark val="none"/>
        <c:tickLblPos val="nextTo"/>
        <c:crossAx val="92371584"/>
        <c:crosses val="autoZero"/>
        <c:auto val="1"/>
        <c:lblAlgn val="ctr"/>
        <c:lblOffset val="100"/>
        <c:noMultiLvlLbl val="0"/>
      </c:catAx>
      <c:valAx>
        <c:axId val="92371584"/>
        <c:scaling>
          <c:orientation val="minMax"/>
        </c:scaling>
        <c:delete val="0"/>
        <c:axPos val="l"/>
        <c:majorGridlines/>
        <c:numFmt formatCode="0%" sourceLinked="1"/>
        <c:majorTickMark val="out"/>
        <c:minorTickMark val="none"/>
        <c:tickLblPos val="nextTo"/>
        <c:crossAx val="92370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Charges totales</a:t>
            </a:r>
          </a:p>
        </c:rich>
      </c:tx>
      <c:layout>
        <c:manualLayout>
          <c:xMode val="edge"/>
          <c:yMode val="edge"/>
          <c:x val="0.36931507790132168"/>
          <c:y val="3.2408337567966065E-2"/>
        </c:manualLayout>
      </c:layout>
      <c:overlay val="1"/>
    </c:title>
    <c:autoTitleDeleted val="0"/>
    <c:plotArea>
      <c:layout/>
      <c:barChart>
        <c:barDir val="col"/>
        <c:grouping val="stacked"/>
        <c:varyColors val="0"/>
        <c:ser>
          <c:idx val="12"/>
          <c:order val="0"/>
          <c:tx>
            <c:strRef>
              <c:f>coût_kg!$C$6</c:f>
              <c:strCache>
                <c:ptCount val="1"/>
                <c:pt idx="0">
                  <c:v>Charges végétales</c:v>
                </c:pt>
              </c:strCache>
            </c:strRef>
          </c:tx>
          <c:spPr>
            <a:solidFill>
              <a:schemeClr val="accent3">
                <a:lumMod val="75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coût_kg!$D$6:$I$6</c:f>
              <c:numCache>
                <c:formatCode>0.000</c:formatCode>
                <c:ptCount val="6"/>
                <c:pt idx="0">
                  <c:v>0</c:v>
                </c:pt>
                <c:pt idx="1">
                  <c:v>0</c:v>
                </c:pt>
                <c:pt idx="2">
                  <c:v>0</c:v>
                </c:pt>
                <c:pt idx="3">
                  <c:v>0</c:v>
                </c:pt>
                <c:pt idx="4">
                  <c:v>0</c:v>
                </c:pt>
                <c:pt idx="5">
                  <c:v>0</c:v>
                </c:pt>
              </c:numCache>
            </c:numRef>
          </c:val>
        </c:ser>
        <c:ser>
          <c:idx val="2"/>
          <c:order val="1"/>
          <c:tx>
            <c:strRef>
              <c:f>coût_kg!$C$13</c:f>
              <c:strCache>
                <c:ptCount val="1"/>
                <c:pt idx="0">
                  <c:v>Irrigation</c:v>
                </c:pt>
              </c:strCache>
            </c:strRef>
          </c:tx>
          <c:spPr>
            <a:solidFill>
              <a:srgbClr val="FF0000"/>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coût_kg!$D$13:$I$13</c:f>
              <c:numCache>
                <c:formatCode>0.000</c:formatCode>
                <c:ptCount val="6"/>
                <c:pt idx="0">
                  <c:v>0</c:v>
                </c:pt>
                <c:pt idx="1">
                  <c:v>0</c:v>
                </c:pt>
                <c:pt idx="2">
                  <c:v>0</c:v>
                </c:pt>
                <c:pt idx="3">
                  <c:v>0</c:v>
                </c:pt>
                <c:pt idx="4">
                  <c:v>0</c:v>
                </c:pt>
                <c:pt idx="5">
                  <c:v>0</c:v>
                </c:pt>
              </c:numCache>
            </c:numRef>
          </c:val>
        </c:ser>
        <c:ser>
          <c:idx val="7"/>
          <c:order val="2"/>
          <c:tx>
            <c:strRef>
              <c:f>coût_kg!$C$18</c:f>
              <c:strCache>
                <c:ptCount val="1"/>
                <c:pt idx="0">
                  <c:v>Mécanisation</c:v>
                </c:pt>
              </c:strCache>
            </c:strRef>
          </c:tx>
          <c:spPr>
            <a:solidFill>
              <a:schemeClr val="accent6">
                <a:lumMod val="75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coût_kg!$D$18:$I$18</c:f>
              <c:numCache>
                <c:formatCode>0.000</c:formatCode>
                <c:ptCount val="6"/>
                <c:pt idx="0">
                  <c:v>0</c:v>
                </c:pt>
                <c:pt idx="1">
                  <c:v>0</c:v>
                </c:pt>
                <c:pt idx="2">
                  <c:v>0</c:v>
                </c:pt>
                <c:pt idx="3">
                  <c:v>0</c:v>
                </c:pt>
                <c:pt idx="4">
                  <c:v>0</c:v>
                </c:pt>
                <c:pt idx="5">
                  <c:v>0</c:v>
                </c:pt>
              </c:numCache>
            </c:numRef>
          </c:val>
        </c:ser>
        <c:ser>
          <c:idx val="15"/>
          <c:order val="3"/>
          <c:tx>
            <c:strRef>
              <c:f>coût_kg!$C$25</c:f>
              <c:strCache>
                <c:ptCount val="1"/>
                <c:pt idx="0">
                  <c:v>Bâtiment &amp; Foncier</c:v>
                </c:pt>
              </c:strCache>
            </c:strRef>
          </c:tx>
          <c:spPr>
            <a:solidFill>
              <a:schemeClr val="accent6">
                <a:lumMod val="5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coût_kg!$D$25:$I$25</c:f>
              <c:numCache>
                <c:formatCode>0.000</c:formatCode>
                <c:ptCount val="6"/>
                <c:pt idx="0">
                  <c:v>0</c:v>
                </c:pt>
                <c:pt idx="1">
                  <c:v>0</c:v>
                </c:pt>
                <c:pt idx="2">
                  <c:v>0</c:v>
                </c:pt>
                <c:pt idx="3">
                  <c:v>0</c:v>
                </c:pt>
                <c:pt idx="4">
                  <c:v>0</c:v>
                </c:pt>
                <c:pt idx="5">
                  <c:v>0</c:v>
                </c:pt>
              </c:numCache>
            </c:numRef>
          </c:val>
        </c:ser>
        <c:ser>
          <c:idx val="22"/>
          <c:order val="4"/>
          <c:tx>
            <c:strRef>
              <c:f>coût_kg!$C$31</c:f>
              <c:strCache>
                <c:ptCount val="1"/>
                <c:pt idx="0">
                  <c:v>Commercialisation</c:v>
                </c:pt>
              </c:strCache>
            </c:strRef>
          </c:tx>
          <c:spPr>
            <a:solidFill>
              <a:schemeClr val="accent2">
                <a:lumMod val="40000"/>
                <a:lumOff val="6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coût_kg!$D$31:$I$31</c:f>
              <c:numCache>
                <c:formatCode>0.000</c:formatCode>
                <c:ptCount val="6"/>
                <c:pt idx="0">
                  <c:v>0</c:v>
                </c:pt>
                <c:pt idx="1">
                  <c:v>0</c:v>
                </c:pt>
                <c:pt idx="2">
                  <c:v>0</c:v>
                </c:pt>
                <c:pt idx="3">
                  <c:v>0</c:v>
                </c:pt>
                <c:pt idx="4">
                  <c:v>0</c:v>
                </c:pt>
                <c:pt idx="5">
                  <c:v>0</c:v>
                </c:pt>
              </c:numCache>
            </c:numRef>
          </c:val>
        </c:ser>
        <c:ser>
          <c:idx val="27"/>
          <c:order val="5"/>
          <c:tx>
            <c:strRef>
              <c:f>coût_kg!$C$35</c:f>
              <c:strCache>
                <c:ptCount val="1"/>
                <c:pt idx="0">
                  <c:v>Frais généraux</c:v>
                </c:pt>
              </c:strCache>
            </c:strRef>
          </c:tx>
          <c:spPr>
            <a:solidFill>
              <a:schemeClr val="accent4">
                <a:lumMod val="60000"/>
                <a:lumOff val="4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coût_kg!$D$35:$I$35</c:f>
              <c:numCache>
                <c:formatCode>0.000</c:formatCode>
                <c:ptCount val="6"/>
                <c:pt idx="0">
                  <c:v>0</c:v>
                </c:pt>
                <c:pt idx="1">
                  <c:v>0</c:v>
                </c:pt>
                <c:pt idx="2">
                  <c:v>0</c:v>
                </c:pt>
                <c:pt idx="3">
                  <c:v>0</c:v>
                </c:pt>
                <c:pt idx="4">
                  <c:v>0</c:v>
                </c:pt>
                <c:pt idx="5">
                  <c:v>0</c:v>
                </c:pt>
              </c:numCache>
            </c:numRef>
          </c:val>
        </c:ser>
        <c:ser>
          <c:idx val="28"/>
          <c:order val="6"/>
          <c:tx>
            <c:strRef>
              <c:f>coût_kg!$C$39</c:f>
              <c:strCache>
                <c:ptCount val="1"/>
                <c:pt idx="0">
                  <c:v>Main d'œuvre</c:v>
                </c:pt>
              </c:strCache>
            </c:strRef>
          </c:tx>
          <c:spPr>
            <a:solidFill>
              <a:schemeClr val="tx2">
                <a:lumMod val="60000"/>
                <a:lumOff val="4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coût_kg!$D$39:$I$39</c:f>
              <c:numCache>
                <c:formatCode>0.000</c:formatCode>
                <c:ptCount val="6"/>
                <c:pt idx="0">
                  <c:v>0</c:v>
                </c:pt>
                <c:pt idx="1">
                  <c:v>0</c:v>
                </c:pt>
                <c:pt idx="2">
                  <c:v>0</c:v>
                </c:pt>
                <c:pt idx="3">
                  <c:v>0</c:v>
                </c:pt>
                <c:pt idx="4">
                  <c:v>0</c:v>
                </c:pt>
                <c:pt idx="5">
                  <c:v>0</c:v>
                </c:pt>
              </c:numCache>
            </c:numRef>
          </c:val>
        </c:ser>
        <c:ser>
          <c:idx val="35"/>
          <c:order val="7"/>
          <c:tx>
            <c:strRef>
              <c:f>coût_kg!$C$43</c:f>
              <c:strCache>
                <c:ptCount val="1"/>
                <c:pt idx="0">
                  <c:v>Besoins d'auto-financement</c:v>
                </c:pt>
              </c:strCache>
            </c:strRef>
          </c:tx>
          <c:spPr>
            <a:solidFill>
              <a:schemeClr val="bg1">
                <a:lumMod val="5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coût_kg!$D$43:$I$43</c:f>
              <c:numCache>
                <c:formatCode>General</c:formatCode>
                <c:ptCount val="6"/>
                <c:pt idx="0" formatCode="0.00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451584"/>
        <c:axId val="92453120"/>
      </c:barChart>
      <c:catAx>
        <c:axId val="92451584"/>
        <c:scaling>
          <c:orientation val="minMax"/>
        </c:scaling>
        <c:delete val="0"/>
        <c:axPos val="b"/>
        <c:numFmt formatCode="General" sourceLinked="1"/>
        <c:majorTickMark val="out"/>
        <c:minorTickMark val="none"/>
        <c:tickLblPos val="nextTo"/>
        <c:crossAx val="92453120"/>
        <c:crosses val="autoZero"/>
        <c:auto val="1"/>
        <c:lblAlgn val="ctr"/>
        <c:lblOffset val="100"/>
        <c:noMultiLvlLbl val="0"/>
      </c:catAx>
      <c:valAx>
        <c:axId val="92453120"/>
        <c:scaling>
          <c:orientation val="minMax"/>
        </c:scaling>
        <c:delete val="0"/>
        <c:axPos val="l"/>
        <c:majorGridlines/>
        <c:numFmt formatCode="0.000" sourceLinked="1"/>
        <c:majorTickMark val="out"/>
        <c:minorTickMark val="none"/>
        <c:tickLblPos val="nextTo"/>
        <c:crossAx val="92451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Zoom sur les charges végétales</a:t>
            </a:r>
          </a:p>
        </c:rich>
      </c:tx>
      <c:layout>
        <c:manualLayout>
          <c:xMode val="edge"/>
          <c:yMode val="edge"/>
          <c:x val="0.36931507790132168"/>
          <c:y val="4.5371672595152499E-2"/>
        </c:manualLayout>
      </c:layout>
      <c:overlay val="1"/>
    </c:title>
    <c:autoTitleDeleted val="0"/>
    <c:plotArea>
      <c:layout/>
      <c:barChart>
        <c:barDir val="col"/>
        <c:grouping val="stacked"/>
        <c:varyColors val="0"/>
        <c:ser>
          <c:idx val="12"/>
          <c:order val="0"/>
          <c:tx>
            <c:strRef>
              <c:f>coût_kg!$C$7</c:f>
              <c:strCache>
                <c:ptCount val="1"/>
                <c:pt idx="0">
                  <c:v>engrais</c:v>
                </c:pt>
              </c:strCache>
            </c:strRef>
          </c:tx>
          <c:spPr>
            <a:solidFill>
              <a:schemeClr val="accent3">
                <a:lumMod val="75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coût_kg!$D$7:$I$7</c:f>
              <c:numCache>
                <c:formatCode>General</c:formatCode>
                <c:ptCount val="6"/>
                <c:pt idx="0" formatCode="0.000">
                  <c:v>0</c:v>
                </c:pt>
                <c:pt idx="1">
                  <c:v>0</c:v>
                </c:pt>
                <c:pt idx="2">
                  <c:v>0</c:v>
                </c:pt>
                <c:pt idx="3">
                  <c:v>0</c:v>
                </c:pt>
                <c:pt idx="4">
                  <c:v>0</c:v>
                </c:pt>
                <c:pt idx="5">
                  <c:v>0</c:v>
                </c:pt>
              </c:numCache>
            </c:numRef>
          </c:val>
        </c:ser>
        <c:ser>
          <c:idx val="2"/>
          <c:order val="1"/>
          <c:tx>
            <c:strRef>
              <c:f>coût_kg!$C$8</c:f>
              <c:strCache>
                <c:ptCount val="1"/>
                <c:pt idx="0">
                  <c:v>semences</c:v>
                </c:pt>
              </c:strCache>
            </c:strRef>
          </c:tx>
          <c:spPr>
            <a:solidFill>
              <a:srgbClr val="FF0000"/>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coût_kg!$D$8:$I$8</c:f>
              <c:numCache>
                <c:formatCode>General</c:formatCode>
                <c:ptCount val="6"/>
                <c:pt idx="0" formatCode="0.000">
                  <c:v>0</c:v>
                </c:pt>
                <c:pt idx="1">
                  <c:v>0</c:v>
                </c:pt>
                <c:pt idx="2">
                  <c:v>0</c:v>
                </c:pt>
                <c:pt idx="3">
                  <c:v>0</c:v>
                </c:pt>
                <c:pt idx="4">
                  <c:v>0</c:v>
                </c:pt>
                <c:pt idx="5">
                  <c:v>0</c:v>
                </c:pt>
              </c:numCache>
            </c:numRef>
          </c:val>
        </c:ser>
        <c:ser>
          <c:idx val="7"/>
          <c:order val="2"/>
          <c:tx>
            <c:strRef>
              <c:f>coût_kg!$C$9</c:f>
              <c:strCache>
                <c:ptCount val="1"/>
                <c:pt idx="0">
                  <c:v>plants</c:v>
                </c:pt>
              </c:strCache>
            </c:strRef>
          </c:tx>
          <c:spPr>
            <a:solidFill>
              <a:schemeClr val="accent6">
                <a:lumMod val="75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coût_kg!$D$9:$I$9</c:f>
              <c:numCache>
                <c:formatCode>General</c:formatCode>
                <c:ptCount val="6"/>
                <c:pt idx="0" formatCode="0.000">
                  <c:v>0</c:v>
                </c:pt>
                <c:pt idx="1">
                  <c:v>0</c:v>
                </c:pt>
                <c:pt idx="2">
                  <c:v>0</c:v>
                </c:pt>
                <c:pt idx="3">
                  <c:v>0</c:v>
                </c:pt>
                <c:pt idx="4">
                  <c:v>0</c:v>
                </c:pt>
                <c:pt idx="5">
                  <c:v>0</c:v>
                </c:pt>
              </c:numCache>
            </c:numRef>
          </c:val>
        </c:ser>
        <c:ser>
          <c:idx val="15"/>
          <c:order val="3"/>
          <c:tx>
            <c:strRef>
              <c:f>coût_kg!$C$10</c:f>
              <c:strCache>
                <c:ptCount val="1"/>
                <c:pt idx="0">
                  <c:v>phytos</c:v>
                </c:pt>
              </c:strCache>
            </c:strRef>
          </c:tx>
          <c:spPr>
            <a:solidFill>
              <a:schemeClr val="accent6">
                <a:lumMod val="5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coût_kg!$D$10:$I$10</c:f>
              <c:numCache>
                <c:formatCode>General</c:formatCode>
                <c:ptCount val="6"/>
                <c:pt idx="0" formatCode="0.000">
                  <c:v>0</c:v>
                </c:pt>
                <c:pt idx="1">
                  <c:v>0</c:v>
                </c:pt>
                <c:pt idx="2">
                  <c:v>0</c:v>
                </c:pt>
                <c:pt idx="3">
                  <c:v>0</c:v>
                </c:pt>
                <c:pt idx="4">
                  <c:v>0</c:v>
                </c:pt>
                <c:pt idx="5">
                  <c:v>0</c:v>
                </c:pt>
              </c:numCache>
            </c:numRef>
          </c:val>
        </c:ser>
        <c:ser>
          <c:idx val="22"/>
          <c:order val="4"/>
          <c:tx>
            <c:strRef>
              <c:f>coût_kg!$C$11</c:f>
              <c:strCache>
                <c:ptCount val="1"/>
                <c:pt idx="0">
                  <c:v>plastiques</c:v>
                </c:pt>
              </c:strCache>
            </c:strRef>
          </c:tx>
          <c:spPr>
            <a:solidFill>
              <a:schemeClr val="accent2">
                <a:lumMod val="40000"/>
                <a:lumOff val="6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coût_kg!$D$11:$I$11</c:f>
              <c:numCache>
                <c:formatCode>General</c:formatCode>
                <c:ptCount val="6"/>
                <c:pt idx="0" formatCode="0.000">
                  <c:v>0</c:v>
                </c:pt>
                <c:pt idx="1">
                  <c:v>0</c:v>
                </c:pt>
                <c:pt idx="2">
                  <c:v>0</c:v>
                </c:pt>
                <c:pt idx="3">
                  <c:v>0</c:v>
                </c:pt>
                <c:pt idx="4">
                  <c:v>0</c:v>
                </c:pt>
                <c:pt idx="5">
                  <c:v>0</c:v>
                </c:pt>
              </c:numCache>
            </c:numRef>
          </c:val>
        </c:ser>
        <c:ser>
          <c:idx val="27"/>
          <c:order val="5"/>
          <c:tx>
            <c:strRef>
              <c:f>coût_kg!$C$12</c:f>
              <c:strCache>
                <c:ptCount val="1"/>
                <c:pt idx="0">
                  <c:v>auxiliaires</c:v>
                </c:pt>
              </c:strCache>
            </c:strRef>
          </c:tx>
          <c:spPr>
            <a:solidFill>
              <a:schemeClr val="accent4">
                <a:lumMod val="60000"/>
                <a:lumOff val="40000"/>
              </a:schemeClr>
            </a:solidFill>
          </c:spPr>
          <c:invertIfNegative val="0"/>
          <c:cat>
            <c:numRef>
              <c:f>coût_kg!$D$4:$I$4</c:f>
              <c:numCache>
                <c:formatCode>General</c:formatCode>
                <c:ptCount val="6"/>
                <c:pt idx="0">
                  <c:v>0</c:v>
                </c:pt>
                <c:pt idx="1">
                  <c:v>0</c:v>
                </c:pt>
                <c:pt idx="2">
                  <c:v>0</c:v>
                </c:pt>
                <c:pt idx="3">
                  <c:v>0</c:v>
                </c:pt>
                <c:pt idx="4">
                  <c:v>0</c:v>
                </c:pt>
                <c:pt idx="5">
                  <c:v>0</c:v>
                </c:pt>
              </c:numCache>
            </c:numRef>
          </c:cat>
          <c:val>
            <c:numRef>
              <c:f>coût_kg!$D$12:$I$12</c:f>
              <c:numCache>
                <c:formatCode>General</c:formatCode>
                <c:ptCount val="6"/>
                <c:pt idx="0" formatCode="0.00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473600"/>
        <c:axId val="92483584"/>
      </c:barChart>
      <c:catAx>
        <c:axId val="92473600"/>
        <c:scaling>
          <c:orientation val="minMax"/>
        </c:scaling>
        <c:delete val="0"/>
        <c:axPos val="b"/>
        <c:numFmt formatCode="General" sourceLinked="1"/>
        <c:majorTickMark val="out"/>
        <c:minorTickMark val="none"/>
        <c:tickLblPos val="nextTo"/>
        <c:crossAx val="92483584"/>
        <c:crosses val="autoZero"/>
        <c:auto val="1"/>
        <c:lblAlgn val="ctr"/>
        <c:lblOffset val="100"/>
        <c:noMultiLvlLbl val="0"/>
      </c:catAx>
      <c:valAx>
        <c:axId val="92483584"/>
        <c:scaling>
          <c:orientation val="minMax"/>
        </c:scaling>
        <c:delete val="0"/>
        <c:axPos val="l"/>
        <c:majorGridlines/>
        <c:numFmt formatCode="0.000" sourceLinked="1"/>
        <c:majorTickMark val="out"/>
        <c:minorTickMark val="none"/>
        <c:tickLblPos val="nextTo"/>
        <c:crossAx val="92473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Charges totales</a:t>
            </a:r>
          </a:p>
        </c:rich>
      </c:tx>
      <c:layout>
        <c:manualLayout>
          <c:xMode val="edge"/>
          <c:yMode val="edge"/>
          <c:x val="0.36931507790132168"/>
          <c:y val="3.2408337567966065E-2"/>
        </c:manualLayout>
      </c:layout>
      <c:overlay val="1"/>
    </c:title>
    <c:autoTitleDeleted val="0"/>
    <c:plotArea>
      <c:layout/>
      <c:barChart>
        <c:barDir val="col"/>
        <c:grouping val="stacked"/>
        <c:varyColors val="0"/>
        <c:ser>
          <c:idx val="12"/>
          <c:order val="0"/>
          <c:tx>
            <c:strRef>
              <c:f>coût_m²!$C$6</c:f>
              <c:strCache>
                <c:ptCount val="1"/>
                <c:pt idx="0">
                  <c:v>Charges végétales</c:v>
                </c:pt>
              </c:strCache>
            </c:strRef>
          </c:tx>
          <c:spPr>
            <a:solidFill>
              <a:schemeClr val="accent3">
                <a:lumMod val="75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coût_m²!$D$6:$I$6</c:f>
              <c:numCache>
                <c:formatCode>0.000</c:formatCode>
                <c:ptCount val="6"/>
                <c:pt idx="0">
                  <c:v>0</c:v>
                </c:pt>
                <c:pt idx="1">
                  <c:v>0</c:v>
                </c:pt>
                <c:pt idx="2">
                  <c:v>0</c:v>
                </c:pt>
                <c:pt idx="3">
                  <c:v>0</c:v>
                </c:pt>
                <c:pt idx="4">
                  <c:v>0</c:v>
                </c:pt>
                <c:pt idx="5">
                  <c:v>0</c:v>
                </c:pt>
              </c:numCache>
            </c:numRef>
          </c:val>
        </c:ser>
        <c:ser>
          <c:idx val="2"/>
          <c:order val="1"/>
          <c:tx>
            <c:strRef>
              <c:f>coût_m²!$C$13</c:f>
              <c:strCache>
                <c:ptCount val="1"/>
                <c:pt idx="0">
                  <c:v>Irrigation</c:v>
                </c:pt>
              </c:strCache>
            </c:strRef>
          </c:tx>
          <c:spPr>
            <a:solidFill>
              <a:srgbClr val="FF0000"/>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coût_m²!$D$13:$I$13</c:f>
              <c:numCache>
                <c:formatCode>0.000</c:formatCode>
                <c:ptCount val="6"/>
                <c:pt idx="0">
                  <c:v>0</c:v>
                </c:pt>
                <c:pt idx="1">
                  <c:v>0</c:v>
                </c:pt>
                <c:pt idx="2">
                  <c:v>0</c:v>
                </c:pt>
                <c:pt idx="3">
                  <c:v>0</c:v>
                </c:pt>
                <c:pt idx="4">
                  <c:v>0</c:v>
                </c:pt>
                <c:pt idx="5">
                  <c:v>0</c:v>
                </c:pt>
              </c:numCache>
            </c:numRef>
          </c:val>
        </c:ser>
        <c:ser>
          <c:idx val="7"/>
          <c:order val="2"/>
          <c:tx>
            <c:strRef>
              <c:f>coût_m²!$C$18</c:f>
              <c:strCache>
                <c:ptCount val="1"/>
                <c:pt idx="0">
                  <c:v>Mécanisation</c:v>
                </c:pt>
              </c:strCache>
            </c:strRef>
          </c:tx>
          <c:spPr>
            <a:solidFill>
              <a:schemeClr val="accent6">
                <a:lumMod val="75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coût_m²!$D$18:$I$18</c:f>
              <c:numCache>
                <c:formatCode>0.000</c:formatCode>
                <c:ptCount val="6"/>
                <c:pt idx="0">
                  <c:v>0</c:v>
                </c:pt>
                <c:pt idx="1">
                  <c:v>0</c:v>
                </c:pt>
                <c:pt idx="2">
                  <c:v>0</c:v>
                </c:pt>
                <c:pt idx="3">
                  <c:v>0</c:v>
                </c:pt>
                <c:pt idx="4">
                  <c:v>0</c:v>
                </c:pt>
                <c:pt idx="5">
                  <c:v>0</c:v>
                </c:pt>
              </c:numCache>
            </c:numRef>
          </c:val>
        </c:ser>
        <c:ser>
          <c:idx val="15"/>
          <c:order val="3"/>
          <c:tx>
            <c:strRef>
              <c:f>coût_m²!$C$25</c:f>
              <c:strCache>
                <c:ptCount val="1"/>
                <c:pt idx="0">
                  <c:v>Bâtiment &amp; Foncier</c:v>
                </c:pt>
              </c:strCache>
            </c:strRef>
          </c:tx>
          <c:spPr>
            <a:solidFill>
              <a:schemeClr val="accent6">
                <a:lumMod val="5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coût_m²!$D$25:$I$25</c:f>
              <c:numCache>
                <c:formatCode>0.000</c:formatCode>
                <c:ptCount val="6"/>
                <c:pt idx="0">
                  <c:v>0</c:v>
                </c:pt>
                <c:pt idx="1">
                  <c:v>0</c:v>
                </c:pt>
                <c:pt idx="2">
                  <c:v>0</c:v>
                </c:pt>
                <c:pt idx="3">
                  <c:v>0</c:v>
                </c:pt>
                <c:pt idx="4">
                  <c:v>0</c:v>
                </c:pt>
                <c:pt idx="5">
                  <c:v>0</c:v>
                </c:pt>
              </c:numCache>
            </c:numRef>
          </c:val>
        </c:ser>
        <c:ser>
          <c:idx val="22"/>
          <c:order val="4"/>
          <c:tx>
            <c:strRef>
              <c:f>coût_m²!$C$31</c:f>
              <c:strCache>
                <c:ptCount val="1"/>
                <c:pt idx="0">
                  <c:v>Commercialisation</c:v>
                </c:pt>
              </c:strCache>
            </c:strRef>
          </c:tx>
          <c:spPr>
            <a:solidFill>
              <a:schemeClr val="accent2">
                <a:lumMod val="40000"/>
                <a:lumOff val="6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coût_m²!$D$31:$I$31</c:f>
              <c:numCache>
                <c:formatCode>0.000</c:formatCode>
                <c:ptCount val="6"/>
                <c:pt idx="0">
                  <c:v>0</c:v>
                </c:pt>
                <c:pt idx="1">
                  <c:v>0</c:v>
                </c:pt>
                <c:pt idx="2">
                  <c:v>0</c:v>
                </c:pt>
                <c:pt idx="3">
                  <c:v>0</c:v>
                </c:pt>
                <c:pt idx="4">
                  <c:v>0</c:v>
                </c:pt>
                <c:pt idx="5">
                  <c:v>0</c:v>
                </c:pt>
              </c:numCache>
            </c:numRef>
          </c:val>
        </c:ser>
        <c:ser>
          <c:idx val="27"/>
          <c:order val="5"/>
          <c:tx>
            <c:strRef>
              <c:f>coût_m²!$C$35</c:f>
              <c:strCache>
                <c:ptCount val="1"/>
                <c:pt idx="0">
                  <c:v>Frais généraux</c:v>
                </c:pt>
              </c:strCache>
            </c:strRef>
          </c:tx>
          <c:spPr>
            <a:solidFill>
              <a:schemeClr val="accent4">
                <a:lumMod val="60000"/>
                <a:lumOff val="4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coût_m²!$D$35:$I$35</c:f>
              <c:numCache>
                <c:formatCode>0.000</c:formatCode>
                <c:ptCount val="6"/>
                <c:pt idx="0">
                  <c:v>0</c:v>
                </c:pt>
                <c:pt idx="1">
                  <c:v>0</c:v>
                </c:pt>
                <c:pt idx="2">
                  <c:v>0</c:v>
                </c:pt>
                <c:pt idx="3">
                  <c:v>0</c:v>
                </c:pt>
                <c:pt idx="4">
                  <c:v>0</c:v>
                </c:pt>
                <c:pt idx="5">
                  <c:v>0</c:v>
                </c:pt>
              </c:numCache>
            </c:numRef>
          </c:val>
        </c:ser>
        <c:ser>
          <c:idx val="28"/>
          <c:order val="6"/>
          <c:tx>
            <c:strRef>
              <c:f>coût_m²!$C$39</c:f>
              <c:strCache>
                <c:ptCount val="1"/>
                <c:pt idx="0">
                  <c:v>Main d'œuvre</c:v>
                </c:pt>
              </c:strCache>
            </c:strRef>
          </c:tx>
          <c:spPr>
            <a:solidFill>
              <a:schemeClr val="tx2">
                <a:lumMod val="60000"/>
                <a:lumOff val="4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coût_m²!$D$39:$I$39</c:f>
              <c:numCache>
                <c:formatCode>0.000</c:formatCode>
                <c:ptCount val="6"/>
                <c:pt idx="0">
                  <c:v>0</c:v>
                </c:pt>
                <c:pt idx="1">
                  <c:v>0</c:v>
                </c:pt>
                <c:pt idx="2">
                  <c:v>0</c:v>
                </c:pt>
                <c:pt idx="3">
                  <c:v>0</c:v>
                </c:pt>
                <c:pt idx="4">
                  <c:v>0</c:v>
                </c:pt>
                <c:pt idx="5">
                  <c:v>0</c:v>
                </c:pt>
              </c:numCache>
            </c:numRef>
          </c:val>
        </c:ser>
        <c:ser>
          <c:idx val="35"/>
          <c:order val="7"/>
          <c:tx>
            <c:strRef>
              <c:f>coût_m²!$C$43</c:f>
              <c:strCache>
                <c:ptCount val="1"/>
                <c:pt idx="0">
                  <c:v>Besoins d'auto-financement</c:v>
                </c:pt>
              </c:strCache>
            </c:strRef>
          </c:tx>
          <c:spPr>
            <a:solidFill>
              <a:schemeClr val="bg1">
                <a:lumMod val="5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coût_m²!$D$43:$I$43</c:f>
              <c:numCache>
                <c:formatCode>General</c:formatCode>
                <c:ptCount val="6"/>
                <c:pt idx="0" formatCode="0.00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563712"/>
        <c:axId val="92569600"/>
      </c:barChart>
      <c:catAx>
        <c:axId val="92563712"/>
        <c:scaling>
          <c:orientation val="minMax"/>
        </c:scaling>
        <c:delete val="0"/>
        <c:axPos val="b"/>
        <c:numFmt formatCode="General" sourceLinked="1"/>
        <c:majorTickMark val="out"/>
        <c:minorTickMark val="none"/>
        <c:tickLblPos val="nextTo"/>
        <c:crossAx val="92569600"/>
        <c:crosses val="autoZero"/>
        <c:auto val="1"/>
        <c:lblAlgn val="ctr"/>
        <c:lblOffset val="100"/>
        <c:noMultiLvlLbl val="0"/>
      </c:catAx>
      <c:valAx>
        <c:axId val="92569600"/>
        <c:scaling>
          <c:orientation val="minMax"/>
        </c:scaling>
        <c:delete val="0"/>
        <c:axPos val="l"/>
        <c:majorGridlines/>
        <c:numFmt formatCode="0.000" sourceLinked="1"/>
        <c:majorTickMark val="out"/>
        <c:minorTickMark val="none"/>
        <c:tickLblPos val="nextTo"/>
        <c:crossAx val="92563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Zoom sur les charges végétales</a:t>
            </a:r>
          </a:p>
        </c:rich>
      </c:tx>
      <c:layout>
        <c:manualLayout>
          <c:xMode val="edge"/>
          <c:yMode val="edge"/>
          <c:x val="0.36931507790132168"/>
          <c:y val="4.5371672595152499E-2"/>
        </c:manualLayout>
      </c:layout>
      <c:overlay val="1"/>
    </c:title>
    <c:autoTitleDeleted val="0"/>
    <c:plotArea>
      <c:layout/>
      <c:barChart>
        <c:barDir val="col"/>
        <c:grouping val="stacked"/>
        <c:varyColors val="0"/>
        <c:ser>
          <c:idx val="12"/>
          <c:order val="0"/>
          <c:tx>
            <c:strRef>
              <c:f>coût_m²!$C$7</c:f>
              <c:strCache>
                <c:ptCount val="1"/>
                <c:pt idx="0">
                  <c:v>engrais</c:v>
                </c:pt>
              </c:strCache>
            </c:strRef>
          </c:tx>
          <c:spPr>
            <a:solidFill>
              <a:schemeClr val="accent3">
                <a:lumMod val="75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coût_m²!$D$7:$I$7</c:f>
              <c:numCache>
                <c:formatCode>General</c:formatCode>
                <c:ptCount val="6"/>
                <c:pt idx="0" formatCode="0.000">
                  <c:v>0</c:v>
                </c:pt>
                <c:pt idx="1">
                  <c:v>0</c:v>
                </c:pt>
                <c:pt idx="2">
                  <c:v>0</c:v>
                </c:pt>
                <c:pt idx="3">
                  <c:v>0</c:v>
                </c:pt>
                <c:pt idx="4">
                  <c:v>0</c:v>
                </c:pt>
                <c:pt idx="5">
                  <c:v>0</c:v>
                </c:pt>
              </c:numCache>
            </c:numRef>
          </c:val>
        </c:ser>
        <c:ser>
          <c:idx val="2"/>
          <c:order val="1"/>
          <c:tx>
            <c:strRef>
              <c:f>coût_m²!$C$8</c:f>
              <c:strCache>
                <c:ptCount val="1"/>
                <c:pt idx="0">
                  <c:v>semences</c:v>
                </c:pt>
              </c:strCache>
            </c:strRef>
          </c:tx>
          <c:spPr>
            <a:solidFill>
              <a:srgbClr val="FF0000"/>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coût_m²!$D$8:$I$8</c:f>
              <c:numCache>
                <c:formatCode>General</c:formatCode>
                <c:ptCount val="6"/>
                <c:pt idx="0" formatCode="0.000">
                  <c:v>0</c:v>
                </c:pt>
                <c:pt idx="1">
                  <c:v>0</c:v>
                </c:pt>
                <c:pt idx="2">
                  <c:v>0</c:v>
                </c:pt>
                <c:pt idx="3">
                  <c:v>0</c:v>
                </c:pt>
                <c:pt idx="4">
                  <c:v>0</c:v>
                </c:pt>
                <c:pt idx="5">
                  <c:v>0</c:v>
                </c:pt>
              </c:numCache>
            </c:numRef>
          </c:val>
        </c:ser>
        <c:ser>
          <c:idx val="7"/>
          <c:order val="2"/>
          <c:tx>
            <c:strRef>
              <c:f>coût_m²!$C$9</c:f>
              <c:strCache>
                <c:ptCount val="1"/>
                <c:pt idx="0">
                  <c:v>plants</c:v>
                </c:pt>
              </c:strCache>
            </c:strRef>
          </c:tx>
          <c:spPr>
            <a:solidFill>
              <a:schemeClr val="accent6">
                <a:lumMod val="75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coût_m²!$D$9:$I$9</c:f>
              <c:numCache>
                <c:formatCode>General</c:formatCode>
                <c:ptCount val="6"/>
                <c:pt idx="0" formatCode="0.000">
                  <c:v>0</c:v>
                </c:pt>
                <c:pt idx="1">
                  <c:v>0</c:v>
                </c:pt>
                <c:pt idx="2">
                  <c:v>0</c:v>
                </c:pt>
                <c:pt idx="3">
                  <c:v>0</c:v>
                </c:pt>
                <c:pt idx="4">
                  <c:v>0</c:v>
                </c:pt>
                <c:pt idx="5">
                  <c:v>0</c:v>
                </c:pt>
              </c:numCache>
            </c:numRef>
          </c:val>
        </c:ser>
        <c:ser>
          <c:idx val="15"/>
          <c:order val="3"/>
          <c:tx>
            <c:strRef>
              <c:f>coût_m²!$C$10</c:f>
              <c:strCache>
                <c:ptCount val="1"/>
                <c:pt idx="0">
                  <c:v>phytos</c:v>
                </c:pt>
              </c:strCache>
            </c:strRef>
          </c:tx>
          <c:spPr>
            <a:solidFill>
              <a:schemeClr val="accent6">
                <a:lumMod val="5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coût_m²!$D$10:$I$10</c:f>
              <c:numCache>
                <c:formatCode>General</c:formatCode>
                <c:ptCount val="6"/>
                <c:pt idx="0" formatCode="0.000">
                  <c:v>0</c:v>
                </c:pt>
                <c:pt idx="1">
                  <c:v>0</c:v>
                </c:pt>
                <c:pt idx="2">
                  <c:v>0</c:v>
                </c:pt>
                <c:pt idx="3">
                  <c:v>0</c:v>
                </c:pt>
                <c:pt idx="4">
                  <c:v>0</c:v>
                </c:pt>
                <c:pt idx="5">
                  <c:v>0</c:v>
                </c:pt>
              </c:numCache>
            </c:numRef>
          </c:val>
        </c:ser>
        <c:ser>
          <c:idx val="22"/>
          <c:order val="4"/>
          <c:tx>
            <c:strRef>
              <c:f>coût_m²!$C$11</c:f>
              <c:strCache>
                <c:ptCount val="1"/>
                <c:pt idx="0">
                  <c:v>plastiques</c:v>
                </c:pt>
              </c:strCache>
            </c:strRef>
          </c:tx>
          <c:spPr>
            <a:solidFill>
              <a:schemeClr val="accent2">
                <a:lumMod val="40000"/>
                <a:lumOff val="6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coût_m²!$D$11:$I$11</c:f>
              <c:numCache>
                <c:formatCode>General</c:formatCode>
                <c:ptCount val="6"/>
                <c:pt idx="0" formatCode="0.000">
                  <c:v>0</c:v>
                </c:pt>
                <c:pt idx="1">
                  <c:v>0</c:v>
                </c:pt>
                <c:pt idx="2">
                  <c:v>0</c:v>
                </c:pt>
                <c:pt idx="3">
                  <c:v>0</c:v>
                </c:pt>
                <c:pt idx="4">
                  <c:v>0</c:v>
                </c:pt>
                <c:pt idx="5">
                  <c:v>0</c:v>
                </c:pt>
              </c:numCache>
            </c:numRef>
          </c:val>
        </c:ser>
        <c:ser>
          <c:idx val="27"/>
          <c:order val="5"/>
          <c:tx>
            <c:strRef>
              <c:f>coût_m²!$C$12</c:f>
              <c:strCache>
                <c:ptCount val="1"/>
                <c:pt idx="0">
                  <c:v>auxiliaires</c:v>
                </c:pt>
              </c:strCache>
            </c:strRef>
          </c:tx>
          <c:spPr>
            <a:solidFill>
              <a:schemeClr val="accent4">
                <a:lumMod val="60000"/>
                <a:lumOff val="40000"/>
              </a:schemeClr>
            </a:solidFill>
          </c:spPr>
          <c:invertIfNegative val="0"/>
          <c:cat>
            <c:numRef>
              <c:f>coût_m²!$D$4:$I$4</c:f>
              <c:numCache>
                <c:formatCode>General</c:formatCode>
                <c:ptCount val="6"/>
                <c:pt idx="0">
                  <c:v>0</c:v>
                </c:pt>
                <c:pt idx="1">
                  <c:v>0</c:v>
                </c:pt>
                <c:pt idx="2">
                  <c:v>0</c:v>
                </c:pt>
                <c:pt idx="3">
                  <c:v>0</c:v>
                </c:pt>
                <c:pt idx="4">
                  <c:v>0</c:v>
                </c:pt>
                <c:pt idx="5">
                  <c:v>0</c:v>
                </c:pt>
              </c:numCache>
            </c:numRef>
          </c:cat>
          <c:val>
            <c:numRef>
              <c:f>coût_m²!$D$12:$I$12</c:f>
              <c:numCache>
                <c:formatCode>General</c:formatCode>
                <c:ptCount val="6"/>
                <c:pt idx="0" formatCode="0.00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2593536"/>
        <c:axId val="92599424"/>
      </c:barChart>
      <c:catAx>
        <c:axId val="92593536"/>
        <c:scaling>
          <c:orientation val="minMax"/>
        </c:scaling>
        <c:delete val="0"/>
        <c:axPos val="b"/>
        <c:numFmt formatCode="General" sourceLinked="1"/>
        <c:majorTickMark val="out"/>
        <c:minorTickMark val="none"/>
        <c:tickLblPos val="nextTo"/>
        <c:crossAx val="92599424"/>
        <c:crosses val="autoZero"/>
        <c:auto val="1"/>
        <c:lblAlgn val="ctr"/>
        <c:lblOffset val="100"/>
        <c:noMultiLvlLbl val="0"/>
      </c:catAx>
      <c:valAx>
        <c:axId val="92599424"/>
        <c:scaling>
          <c:orientation val="minMax"/>
        </c:scaling>
        <c:delete val="0"/>
        <c:axPos val="l"/>
        <c:majorGridlines/>
        <c:numFmt formatCode="0.000" sourceLinked="1"/>
        <c:majorTickMark val="out"/>
        <c:minorTickMark val="none"/>
        <c:tickLblPos val="nextTo"/>
        <c:crossAx val="925935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Charges totales</a:t>
            </a:r>
          </a:p>
        </c:rich>
      </c:tx>
      <c:layout>
        <c:manualLayout>
          <c:xMode val="edge"/>
          <c:yMode val="edge"/>
          <c:x val="0.36931507790132168"/>
          <c:y val="3.2408337567966065E-2"/>
        </c:manualLayout>
      </c:layout>
      <c:overlay val="1"/>
    </c:title>
    <c:autoTitleDeleted val="0"/>
    <c:plotArea>
      <c:layout/>
      <c:barChart>
        <c:barDir val="col"/>
        <c:grouping val="stacked"/>
        <c:varyColors val="0"/>
        <c:ser>
          <c:idx val="12"/>
          <c:order val="0"/>
          <c:tx>
            <c:strRef>
              <c:f>comparatif_kg!$C$9</c:f>
              <c:strCache>
                <c:ptCount val="1"/>
                <c:pt idx="0">
                  <c:v>Charges végétales</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comparatif_kg!$D$9:$G$9</c:f>
              <c:numCache>
                <c:formatCode>General</c:formatCode>
                <c:ptCount val="4"/>
                <c:pt idx="1">
                  <c:v>0</c:v>
                </c:pt>
                <c:pt idx="2">
                  <c:v>0</c:v>
                </c:pt>
                <c:pt idx="3">
                  <c:v>0</c:v>
                </c:pt>
              </c:numCache>
            </c:numRef>
          </c:val>
        </c:ser>
        <c:ser>
          <c:idx val="2"/>
          <c:order val="1"/>
          <c:tx>
            <c:strRef>
              <c:f>comparatif_kg!$C$16</c:f>
              <c:strCache>
                <c:ptCount val="1"/>
                <c:pt idx="0">
                  <c:v>Irrigation</c:v>
                </c:pt>
              </c:strCache>
            </c:strRef>
          </c:tx>
          <c:spPr>
            <a:solidFill>
              <a:srgbClr val="FF0000"/>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comparatif_kg!$D$16:$G$16</c:f>
              <c:numCache>
                <c:formatCode>General</c:formatCode>
                <c:ptCount val="4"/>
                <c:pt idx="1">
                  <c:v>0</c:v>
                </c:pt>
                <c:pt idx="2">
                  <c:v>0</c:v>
                </c:pt>
                <c:pt idx="3">
                  <c:v>0</c:v>
                </c:pt>
              </c:numCache>
            </c:numRef>
          </c:val>
        </c:ser>
        <c:ser>
          <c:idx val="7"/>
          <c:order val="2"/>
          <c:tx>
            <c:strRef>
              <c:f>comparatif_kg!$C$21</c:f>
              <c:strCache>
                <c:ptCount val="1"/>
                <c:pt idx="0">
                  <c:v>Mécanisation</c:v>
                </c:pt>
              </c:strCache>
            </c:strRef>
          </c:tx>
          <c:spPr>
            <a:solidFill>
              <a:schemeClr val="accent6">
                <a:lumMod val="75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comparatif_kg!$D$21:$G$21</c:f>
              <c:numCache>
                <c:formatCode>General</c:formatCode>
                <c:ptCount val="4"/>
                <c:pt idx="1">
                  <c:v>0</c:v>
                </c:pt>
                <c:pt idx="2">
                  <c:v>0</c:v>
                </c:pt>
                <c:pt idx="3">
                  <c:v>0</c:v>
                </c:pt>
              </c:numCache>
            </c:numRef>
          </c:val>
        </c:ser>
        <c:ser>
          <c:idx val="15"/>
          <c:order val="3"/>
          <c:tx>
            <c:strRef>
              <c:f>comparatif_kg!$C$28</c:f>
              <c:strCache>
                <c:ptCount val="1"/>
                <c:pt idx="0">
                  <c:v>Bâtiment &amp; Foncier</c:v>
                </c:pt>
              </c:strCache>
            </c:strRef>
          </c:tx>
          <c:spPr>
            <a:solidFill>
              <a:schemeClr val="accent6">
                <a:lumMod val="5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comparatif_kg!$D$28:$G$28</c:f>
              <c:numCache>
                <c:formatCode>General</c:formatCode>
                <c:ptCount val="4"/>
                <c:pt idx="1">
                  <c:v>0</c:v>
                </c:pt>
                <c:pt idx="2">
                  <c:v>0</c:v>
                </c:pt>
                <c:pt idx="3">
                  <c:v>0</c:v>
                </c:pt>
              </c:numCache>
            </c:numRef>
          </c:val>
        </c:ser>
        <c:ser>
          <c:idx val="22"/>
          <c:order val="4"/>
          <c:tx>
            <c:strRef>
              <c:f>comparatif_kg!$C$34</c:f>
              <c:strCache>
                <c:ptCount val="1"/>
                <c:pt idx="0">
                  <c:v>Commercialisation</c:v>
                </c:pt>
              </c:strCache>
            </c:strRef>
          </c:tx>
          <c:spPr>
            <a:solidFill>
              <a:schemeClr val="accent2">
                <a:lumMod val="40000"/>
                <a:lumOff val="6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comparatif_kg!$D$34:$G$34</c:f>
              <c:numCache>
                <c:formatCode>General</c:formatCode>
                <c:ptCount val="4"/>
                <c:pt idx="1">
                  <c:v>0</c:v>
                </c:pt>
                <c:pt idx="2">
                  <c:v>0</c:v>
                </c:pt>
                <c:pt idx="3">
                  <c:v>0</c:v>
                </c:pt>
              </c:numCache>
            </c:numRef>
          </c:val>
        </c:ser>
        <c:ser>
          <c:idx val="27"/>
          <c:order val="5"/>
          <c:tx>
            <c:strRef>
              <c:f>comparatif_kg!$C$38</c:f>
              <c:strCache>
                <c:ptCount val="1"/>
                <c:pt idx="0">
                  <c:v>Frais généraux</c:v>
                </c:pt>
              </c:strCache>
            </c:strRef>
          </c:tx>
          <c:spPr>
            <a:solidFill>
              <a:schemeClr val="accent4">
                <a:lumMod val="60000"/>
                <a:lumOff val="4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comparatif_kg!$D$38:$G$38</c:f>
              <c:numCache>
                <c:formatCode>General</c:formatCode>
                <c:ptCount val="4"/>
                <c:pt idx="1">
                  <c:v>0</c:v>
                </c:pt>
                <c:pt idx="2">
                  <c:v>0</c:v>
                </c:pt>
                <c:pt idx="3">
                  <c:v>0</c:v>
                </c:pt>
              </c:numCache>
            </c:numRef>
          </c:val>
        </c:ser>
        <c:ser>
          <c:idx val="28"/>
          <c:order val="6"/>
          <c:tx>
            <c:strRef>
              <c:f>comparatif_kg!$C$42</c:f>
              <c:strCache>
                <c:ptCount val="1"/>
                <c:pt idx="0">
                  <c:v>Main d'œuvre</c:v>
                </c:pt>
              </c:strCache>
            </c:strRef>
          </c:tx>
          <c:spPr>
            <a:solidFill>
              <a:schemeClr val="tx2">
                <a:lumMod val="60000"/>
                <a:lumOff val="4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comparatif_kg!$D$42:$G$42</c:f>
              <c:numCache>
                <c:formatCode>General</c:formatCode>
                <c:ptCount val="4"/>
                <c:pt idx="1">
                  <c:v>0</c:v>
                </c:pt>
                <c:pt idx="2">
                  <c:v>0</c:v>
                </c:pt>
                <c:pt idx="3">
                  <c:v>0</c:v>
                </c:pt>
              </c:numCache>
            </c:numRef>
          </c:val>
        </c:ser>
        <c:ser>
          <c:idx val="35"/>
          <c:order val="7"/>
          <c:tx>
            <c:strRef>
              <c:f>comparatif_kg!$C$46</c:f>
              <c:strCache>
                <c:ptCount val="1"/>
                <c:pt idx="0">
                  <c:v>Besoins d'auto-financement</c:v>
                </c:pt>
              </c:strCache>
            </c:strRef>
          </c:tx>
          <c:spPr>
            <a:solidFill>
              <a:schemeClr val="bg1">
                <a:lumMod val="5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comparatif_kg!$D$46:$G$46</c:f>
              <c:numCache>
                <c:formatCode>General</c:formatCode>
                <c:ptCount val="4"/>
                <c:pt idx="1">
                  <c:v>0</c:v>
                </c:pt>
                <c:pt idx="2">
                  <c:v>0</c:v>
                </c:pt>
                <c:pt idx="3">
                  <c:v>0</c:v>
                </c:pt>
              </c:numCache>
            </c:numRef>
          </c:val>
        </c:ser>
        <c:dLbls>
          <c:showLegendKey val="0"/>
          <c:showVal val="0"/>
          <c:showCatName val="0"/>
          <c:showSerName val="0"/>
          <c:showPercent val="0"/>
          <c:showBubbleSize val="0"/>
        </c:dLbls>
        <c:gapWidth val="150"/>
        <c:overlap val="100"/>
        <c:axId val="92928640"/>
        <c:axId val="92950912"/>
      </c:barChart>
      <c:catAx>
        <c:axId val="92928640"/>
        <c:scaling>
          <c:orientation val="minMax"/>
        </c:scaling>
        <c:delete val="0"/>
        <c:axPos val="b"/>
        <c:numFmt formatCode="General" sourceLinked="1"/>
        <c:majorTickMark val="out"/>
        <c:minorTickMark val="none"/>
        <c:tickLblPos val="nextTo"/>
        <c:crossAx val="92950912"/>
        <c:crosses val="autoZero"/>
        <c:auto val="1"/>
        <c:lblAlgn val="ctr"/>
        <c:lblOffset val="100"/>
        <c:noMultiLvlLbl val="0"/>
      </c:catAx>
      <c:valAx>
        <c:axId val="92950912"/>
        <c:scaling>
          <c:orientation val="minMax"/>
        </c:scaling>
        <c:delete val="0"/>
        <c:axPos val="l"/>
        <c:majorGridlines/>
        <c:numFmt formatCode="General" sourceLinked="1"/>
        <c:majorTickMark val="out"/>
        <c:minorTickMark val="none"/>
        <c:tickLblPos val="nextTo"/>
        <c:crossAx val="92928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Zoom sur les charges végétales</a:t>
            </a:r>
          </a:p>
        </c:rich>
      </c:tx>
      <c:layout>
        <c:manualLayout>
          <c:xMode val="edge"/>
          <c:yMode val="edge"/>
          <c:x val="0.36931507790132168"/>
          <c:y val="4.5371672595152499E-2"/>
        </c:manualLayout>
      </c:layout>
      <c:overlay val="1"/>
    </c:title>
    <c:autoTitleDeleted val="0"/>
    <c:plotArea>
      <c:layout/>
      <c:barChart>
        <c:barDir val="col"/>
        <c:grouping val="stacked"/>
        <c:varyColors val="0"/>
        <c:ser>
          <c:idx val="12"/>
          <c:order val="0"/>
          <c:tx>
            <c:strRef>
              <c:f>comparatif_kg!$C$10</c:f>
              <c:strCache>
                <c:ptCount val="1"/>
                <c:pt idx="0">
                  <c:v>engrais</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comparatif_kg!$D$10:$G$10</c:f>
              <c:numCache>
                <c:formatCode>General</c:formatCode>
                <c:ptCount val="4"/>
                <c:pt idx="1">
                  <c:v>0</c:v>
                </c:pt>
                <c:pt idx="2">
                  <c:v>0</c:v>
                </c:pt>
                <c:pt idx="3">
                  <c:v>0</c:v>
                </c:pt>
              </c:numCache>
            </c:numRef>
          </c:val>
        </c:ser>
        <c:ser>
          <c:idx val="2"/>
          <c:order val="1"/>
          <c:tx>
            <c:strRef>
              <c:f>comparatif_kg!$C$11</c:f>
              <c:strCache>
                <c:ptCount val="1"/>
                <c:pt idx="0">
                  <c:v>semences</c:v>
                </c:pt>
              </c:strCache>
            </c:strRef>
          </c:tx>
          <c:spPr>
            <a:solidFill>
              <a:srgbClr val="FF0000"/>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comparatif_kg!$D$11:$G$11</c:f>
              <c:numCache>
                <c:formatCode>General</c:formatCode>
                <c:ptCount val="4"/>
                <c:pt idx="1">
                  <c:v>0</c:v>
                </c:pt>
                <c:pt idx="2">
                  <c:v>0</c:v>
                </c:pt>
                <c:pt idx="3">
                  <c:v>0</c:v>
                </c:pt>
              </c:numCache>
            </c:numRef>
          </c:val>
        </c:ser>
        <c:ser>
          <c:idx val="7"/>
          <c:order val="2"/>
          <c:tx>
            <c:strRef>
              <c:f>comparatif_kg!$C$12</c:f>
              <c:strCache>
                <c:ptCount val="1"/>
                <c:pt idx="0">
                  <c:v>plants</c:v>
                </c:pt>
              </c:strCache>
            </c:strRef>
          </c:tx>
          <c:spPr>
            <a:solidFill>
              <a:schemeClr val="accent6">
                <a:lumMod val="75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comparatif_kg!$D$12:$G$12</c:f>
              <c:numCache>
                <c:formatCode>General</c:formatCode>
                <c:ptCount val="4"/>
                <c:pt idx="1">
                  <c:v>0</c:v>
                </c:pt>
                <c:pt idx="2">
                  <c:v>0</c:v>
                </c:pt>
                <c:pt idx="3">
                  <c:v>0</c:v>
                </c:pt>
              </c:numCache>
            </c:numRef>
          </c:val>
        </c:ser>
        <c:ser>
          <c:idx val="15"/>
          <c:order val="3"/>
          <c:tx>
            <c:strRef>
              <c:f>comparatif_kg!$C$13</c:f>
              <c:strCache>
                <c:ptCount val="1"/>
                <c:pt idx="0">
                  <c:v>phytos</c:v>
                </c:pt>
              </c:strCache>
            </c:strRef>
          </c:tx>
          <c:spPr>
            <a:solidFill>
              <a:schemeClr val="accent6">
                <a:lumMod val="5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comparatif_kg!$D$13:$G$13</c:f>
              <c:numCache>
                <c:formatCode>General</c:formatCode>
                <c:ptCount val="4"/>
                <c:pt idx="1">
                  <c:v>0</c:v>
                </c:pt>
                <c:pt idx="2">
                  <c:v>0</c:v>
                </c:pt>
                <c:pt idx="3">
                  <c:v>0</c:v>
                </c:pt>
              </c:numCache>
            </c:numRef>
          </c:val>
        </c:ser>
        <c:ser>
          <c:idx val="22"/>
          <c:order val="4"/>
          <c:tx>
            <c:strRef>
              <c:f>comparatif_kg!$C$14</c:f>
              <c:strCache>
                <c:ptCount val="1"/>
                <c:pt idx="0">
                  <c:v>plastiques</c:v>
                </c:pt>
              </c:strCache>
            </c:strRef>
          </c:tx>
          <c:spPr>
            <a:solidFill>
              <a:schemeClr val="accent2">
                <a:lumMod val="40000"/>
                <a:lumOff val="6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comparatif_kg!$D$14:$G$14</c:f>
              <c:numCache>
                <c:formatCode>General</c:formatCode>
                <c:ptCount val="4"/>
                <c:pt idx="1">
                  <c:v>0</c:v>
                </c:pt>
                <c:pt idx="2">
                  <c:v>0</c:v>
                </c:pt>
                <c:pt idx="3">
                  <c:v>0</c:v>
                </c:pt>
              </c:numCache>
            </c:numRef>
          </c:val>
        </c:ser>
        <c:ser>
          <c:idx val="27"/>
          <c:order val="5"/>
          <c:tx>
            <c:strRef>
              <c:f>comparatif_kg!$C$15</c:f>
              <c:strCache>
                <c:ptCount val="1"/>
                <c:pt idx="0">
                  <c:v>auxiliaires</c:v>
                </c:pt>
              </c:strCache>
            </c:strRef>
          </c:tx>
          <c:spPr>
            <a:solidFill>
              <a:schemeClr val="accent4">
                <a:lumMod val="60000"/>
                <a:lumOff val="40000"/>
              </a:schemeClr>
            </a:solidFill>
          </c:spPr>
          <c:invertIfNegative val="0"/>
          <c:dLbls>
            <c:showLegendKey val="0"/>
            <c:showVal val="1"/>
            <c:showCatName val="0"/>
            <c:showSerName val="0"/>
            <c:showPercent val="0"/>
            <c:showBubbleSize val="0"/>
            <c:showLeaderLines val="0"/>
          </c:dLbls>
          <c:cat>
            <c:multiLvlStrRef>
              <c:f>comparatif_kg!$D$6:$G$7</c:f>
              <c:multiLvlStrCache>
                <c:ptCount val="4"/>
                <c:lvl>
                  <c:pt idx="1">
                    <c:v>0</c:v>
                  </c:pt>
                  <c:pt idx="2">
                    <c:v>0</c:v>
                  </c:pt>
                  <c:pt idx="3">
                    <c:v>0</c:v>
                  </c:pt>
                </c:lvl>
                <c:lvl>
                  <c:pt idx="0">
                    <c:v>Exploitation</c:v>
                  </c:pt>
                  <c:pt idx="1">
                    <c:v>REF1</c:v>
                  </c:pt>
                  <c:pt idx="2">
                    <c:v>REF2</c:v>
                  </c:pt>
                  <c:pt idx="3">
                    <c:v>REF3</c:v>
                  </c:pt>
                </c:lvl>
              </c:multiLvlStrCache>
            </c:multiLvlStrRef>
          </c:cat>
          <c:val>
            <c:numRef>
              <c:f>comparatif_kg!$D$15:$G$15</c:f>
              <c:numCache>
                <c:formatCode>General</c:formatCode>
                <c:ptCount val="4"/>
                <c:pt idx="1">
                  <c:v>0</c:v>
                </c:pt>
                <c:pt idx="2">
                  <c:v>0</c:v>
                </c:pt>
                <c:pt idx="3">
                  <c:v>0</c:v>
                </c:pt>
              </c:numCache>
            </c:numRef>
          </c:val>
        </c:ser>
        <c:dLbls>
          <c:showLegendKey val="0"/>
          <c:showVal val="0"/>
          <c:showCatName val="0"/>
          <c:showSerName val="0"/>
          <c:showPercent val="0"/>
          <c:showBubbleSize val="0"/>
        </c:dLbls>
        <c:gapWidth val="150"/>
        <c:overlap val="100"/>
        <c:axId val="93198976"/>
        <c:axId val="93237632"/>
      </c:barChart>
      <c:catAx>
        <c:axId val="93198976"/>
        <c:scaling>
          <c:orientation val="minMax"/>
        </c:scaling>
        <c:delete val="0"/>
        <c:axPos val="b"/>
        <c:numFmt formatCode="General" sourceLinked="1"/>
        <c:majorTickMark val="out"/>
        <c:minorTickMark val="none"/>
        <c:tickLblPos val="nextTo"/>
        <c:crossAx val="93237632"/>
        <c:crosses val="autoZero"/>
        <c:auto val="1"/>
        <c:lblAlgn val="ctr"/>
        <c:lblOffset val="100"/>
        <c:noMultiLvlLbl val="0"/>
      </c:catAx>
      <c:valAx>
        <c:axId val="93237632"/>
        <c:scaling>
          <c:orientation val="minMax"/>
        </c:scaling>
        <c:delete val="0"/>
        <c:axPos val="l"/>
        <c:majorGridlines/>
        <c:numFmt formatCode="General" sourceLinked="1"/>
        <c:majorTickMark val="out"/>
        <c:minorTickMark val="none"/>
        <c:tickLblPos val="nextTo"/>
        <c:crossAx val="931989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3"/>
          <c:order val="0"/>
          <c:tx>
            <c:strRef>
              <c:f>saisie_tps_gl!$G$8</c:f>
              <c:strCache>
                <c:ptCount val="1"/>
                <c:pt idx="0">
                  <c:v>temps cultures</c:v>
                </c:pt>
              </c:strCache>
            </c:strRef>
          </c:tx>
          <c:invertIfNegative val="0"/>
          <c:cat>
            <c:numRef>
              <c:f>saisie_tps_gl!$C$11:$C$373</c:f>
              <c:numCache>
                <c:formatCode>[$-F800]dddd\,\ mmmm\ dd\,\ yyyy</c:formatCode>
                <c:ptCount val="363"/>
              </c:numCache>
            </c:numRef>
          </c:cat>
          <c:val>
            <c:numRef>
              <c:f>saisie_tps_gl!$G$9:$G$373</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ser>
        <c:ser>
          <c:idx val="0"/>
          <c:order val="1"/>
          <c:tx>
            <c:strRef>
              <c:f>saisie_tps_gl!$D$8</c:f>
              <c:strCache>
                <c:ptCount val="1"/>
                <c:pt idx="0">
                  <c:v>tps pot commun</c:v>
                </c:pt>
              </c:strCache>
            </c:strRef>
          </c:tx>
          <c:invertIfNegative val="0"/>
          <c:cat>
            <c:numRef>
              <c:f>saisie_tps_gl!$C$11:$C$373</c:f>
              <c:numCache>
                <c:formatCode>[$-F800]dddd\,\ mmmm\ dd\,\ yyyy</c:formatCode>
                <c:ptCount val="363"/>
              </c:numCache>
            </c:numRef>
          </c:cat>
          <c:val>
            <c:numRef>
              <c:f>saisie_tps_gl!$D$11:$D$373</c:f>
              <c:numCache>
                <c:formatCode>General</c:formatCode>
                <c:ptCount val="363"/>
              </c:numCache>
            </c:numRef>
          </c:val>
        </c:ser>
        <c:dLbls>
          <c:showLegendKey val="0"/>
          <c:showVal val="0"/>
          <c:showCatName val="0"/>
          <c:showSerName val="0"/>
          <c:showPercent val="0"/>
          <c:showBubbleSize val="0"/>
        </c:dLbls>
        <c:gapWidth val="150"/>
        <c:overlap val="100"/>
        <c:axId val="76298880"/>
        <c:axId val="76300672"/>
      </c:barChart>
      <c:catAx>
        <c:axId val="76298880"/>
        <c:scaling>
          <c:orientation val="minMax"/>
        </c:scaling>
        <c:delete val="0"/>
        <c:axPos val="b"/>
        <c:numFmt formatCode="[$-40C]d\-mmm;@" sourceLinked="0"/>
        <c:majorTickMark val="out"/>
        <c:minorTickMark val="none"/>
        <c:tickLblPos val="nextTo"/>
        <c:crossAx val="76300672"/>
        <c:crosses val="autoZero"/>
        <c:auto val="1"/>
        <c:lblAlgn val="ctr"/>
        <c:lblOffset val="100"/>
        <c:noMultiLvlLbl val="1"/>
      </c:catAx>
      <c:valAx>
        <c:axId val="76300672"/>
        <c:scaling>
          <c:orientation val="minMax"/>
        </c:scaling>
        <c:delete val="0"/>
        <c:axPos val="l"/>
        <c:majorGridlines/>
        <c:numFmt formatCode="General" sourceLinked="1"/>
        <c:majorTickMark val="out"/>
        <c:minorTickMark val="none"/>
        <c:tickLblPos val="nextTo"/>
        <c:crossAx val="76298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3"/>
          <c:order val="0"/>
          <c:tx>
            <c:strRef>
              <c:f>saisie_graph_1a!$E$41</c:f>
              <c:strCache>
                <c:ptCount val="1"/>
                <c:pt idx="0">
                  <c:v>temps cultures</c:v>
                </c:pt>
              </c:strCache>
            </c:strRef>
          </c:tx>
          <c:invertIfNegative val="0"/>
          <c:cat>
            <c:numRef>
              <c:f>saisie_graph_1a!$B$42:$B$93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saisie_graph_1a!$E$42:$E$93</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ser>
          <c:idx val="1"/>
          <c:order val="1"/>
          <c:tx>
            <c:strRef>
              <c:f>saisie_graph_1a!$C$41</c:f>
              <c:strCache>
                <c:ptCount val="1"/>
                <c:pt idx="0">
                  <c:v>tps pot commun</c:v>
                </c:pt>
              </c:strCache>
            </c:strRef>
          </c:tx>
          <c:invertIfNegative val="0"/>
          <c:cat>
            <c:numRef>
              <c:f>saisie_graph_1a!$B$42:$B$93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saisie_graph_1a!$C$42:$C$93</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overlap val="100"/>
        <c:axId val="76329728"/>
        <c:axId val="76331264"/>
      </c:barChart>
      <c:catAx>
        <c:axId val="76329728"/>
        <c:scaling>
          <c:orientation val="minMax"/>
        </c:scaling>
        <c:delete val="0"/>
        <c:axPos val="b"/>
        <c:numFmt formatCode="General" sourceLinked="1"/>
        <c:majorTickMark val="out"/>
        <c:minorTickMark val="none"/>
        <c:tickLblPos val="nextTo"/>
        <c:crossAx val="76331264"/>
        <c:crosses val="autoZero"/>
        <c:auto val="1"/>
        <c:lblAlgn val="ctr"/>
        <c:lblOffset val="100"/>
        <c:noMultiLvlLbl val="0"/>
      </c:catAx>
      <c:valAx>
        <c:axId val="76331264"/>
        <c:scaling>
          <c:orientation val="minMax"/>
        </c:scaling>
        <c:delete val="0"/>
        <c:axPos val="l"/>
        <c:majorGridlines/>
        <c:numFmt formatCode="General" sourceLinked="1"/>
        <c:majorTickMark val="out"/>
        <c:minorTickMark val="none"/>
        <c:tickLblPos val="nextTo"/>
        <c:crossAx val="763297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saisie_graph_1b!$J$8</c:f>
              <c:strCache>
                <c:ptCount val="1"/>
                <c:pt idx="0">
                  <c:v>temps cumulées culture</c:v>
                </c:pt>
              </c:strCache>
            </c:strRef>
          </c:tx>
          <c:invertIfNegative val="0"/>
          <c:cat>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saisie_graph_1b!$J$9:$J$60</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axId val="76339456"/>
        <c:axId val="90112384"/>
      </c:barChart>
      <c:catAx>
        <c:axId val="76339456"/>
        <c:scaling>
          <c:orientation val="minMax"/>
        </c:scaling>
        <c:delete val="0"/>
        <c:axPos val="b"/>
        <c:title>
          <c:tx>
            <c:rich>
              <a:bodyPr/>
              <a:lstStyle/>
              <a:p>
                <a:pPr>
                  <a:defRPr/>
                </a:pPr>
                <a:r>
                  <a:rPr lang="fr-FR"/>
                  <a:t>semaines</a:t>
                </a:r>
              </a:p>
            </c:rich>
          </c:tx>
          <c:layout/>
          <c:overlay val="0"/>
        </c:title>
        <c:numFmt formatCode="General" sourceLinked="1"/>
        <c:majorTickMark val="out"/>
        <c:minorTickMark val="none"/>
        <c:tickLblPos val="nextTo"/>
        <c:crossAx val="90112384"/>
        <c:crosses val="autoZero"/>
        <c:auto val="1"/>
        <c:lblAlgn val="ctr"/>
        <c:lblOffset val="100"/>
        <c:noMultiLvlLbl val="0"/>
      </c:catAx>
      <c:valAx>
        <c:axId val="90112384"/>
        <c:scaling>
          <c:orientation val="minMax"/>
        </c:scaling>
        <c:delete val="0"/>
        <c:axPos val="l"/>
        <c:majorGridlines/>
        <c:title>
          <c:tx>
            <c:rich>
              <a:bodyPr rot="0" vert="horz"/>
              <a:lstStyle/>
              <a:p>
                <a:pPr>
                  <a:defRPr/>
                </a:pPr>
                <a:r>
                  <a:rPr lang="fr-FR"/>
                  <a:t>en heures</a:t>
                </a:r>
              </a:p>
            </c:rich>
          </c:tx>
          <c:layout>
            <c:manualLayout>
              <c:xMode val="edge"/>
              <c:yMode val="edge"/>
              <c:x val="8.253094195488378E-3"/>
              <c:y val="2.2316637503645379E-2"/>
            </c:manualLayout>
          </c:layout>
          <c:overlay val="0"/>
        </c:title>
        <c:numFmt formatCode="General" sourceLinked="1"/>
        <c:majorTickMark val="out"/>
        <c:minorTickMark val="none"/>
        <c:tickLblPos val="nextTo"/>
        <c:crossAx val="76339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saisie_graph_1b!$Q$8</c:f>
              <c:strCache>
                <c:ptCount val="1"/>
                <c:pt idx="0">
                  <c:v>temps cumulés récolte</c:v>
                </c:pt>
              </c:strCache>
            </c:strRef>
          </c:tx>
          <c:invertIfNegative val="0"/>
          <c:cat>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saisie_graph_1b!$Q$9:$Q$60</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axId val="90130688"/>
        <c:axId val="90141056"/>
      </c:barChart>
      <c:scatterChart>
        <c:scatterStyle val="lineMarker"/>
        <c:varyColors val="0"/>
        <c:ser>
          <c:idx val="1"/>
          <c:order val="1"/>
          <c:tx>
            <c:strRef>
              <c:f>saisie_graph_1b!$K$8</c:f>
              <c:strCache>
                <c:ptCount val="1"/>
                <c:pt idx="0">
                  <c:v>quantités récoltés</c:v>
                </c:pt>
              </c:strCache>
            </c:strRef>
          </c:tx>
          <c:spPr>
            <a:ln w="28575">
              <a:noFill/>
            </a:ln>
          </c:spPr>
          <c:yVal>
            <c:numRef>
              <c:f>saisie_graph_1b!$K$9:$K$60</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0"/>
        </c:ser>
        <c:dLbls>
          <c:showLegendKey val="0"/>
          <c:showVal val="0"/>
          <c:showCatName val="0"/>
          <c:showSerName val="0"/>
          <c:showPercent val="0"/>
          <c:showBubbleSize val="0"/>
        </c:dLbls>
        <c:axId val="90165632"/>
        <c:axId val="90142976"/>
      </c:scatterChart>
      <c:catAx>
        <c:axId val="90130688"/>
        <c:scaling>
          <c:orientation val="minMax"/>
        </c:scaling>
        <c:delete val="0"/>
        <c:axPos val="b"/>
        <c:title>
          <c:tx>
            <c:rich>
              <a:bodyPr/>
              <a:lstStyle/>
              <a:p>
                <a:pPr>
                  <a:defRPr/>
                </a:pPr>
                <a:r>
                  <a:rPr lang="fr-FR"/>
                  <a:t>semaines</a:t>
                </a:r>
              </a:p>
            </c:rich>
          </c:tx>
          <c:layout/>
          <c:overlay val="0"/>
        </c:title>
        <c:numFmt formatCode="General" sourceLinked="1"/>
        <c:majorTickMark val="out"/>
        <c:minorTickMark val="none"/>
        <c:tickLblPos val="nextTo"/>
        <c:crossAx val="90141056"/>
        <c:crosses val="autoZero"/>
        <c:auto val="1"/>
        <c:lblAlgn val="ctr"/>
        <c:lblOffset val="100"/>
        <c:noMultiLvlLbl val="0"/>
      </c:catAx>
      <c:valAx>
        <c:axId val="90141056"/>
        <c:scaling>
          <c:orientation val="minMax"/>
        </c:scaling>
        <c:delete val="0"/>
        <c:axPos val="l"/>
        <c:majorGridlines/>
        <c:title>
          <c:tx>
            <c:rich>
              <a:bodyPr rot="0" vert="horz"/>
              <a:lstStyle/>
              <a:p>
                <a:pPr>
                  <a:defRPr/>
                </a:pPr>
                <a:r>
                  <a:rPr lang="fr-FR"/>
                  <a:t>en heures</a:t>
                </a:r>
              </a:p>
            </c:rich>
          </c:tx>
          <c:layout>
            <c:manualLayout>
              <c:xMode val="edge"/>
              <c:yMode val="edge"/>
              <c:x val="8.253094195488378E-3"/>
              <c:y val="2.2316637503645379E-2"/>
            </c:manualLayout>
          </c:layout>
          <c:overlay val="0"/>
        </c:title>
        <c:numFmt formatCode="General" sourceLinked="1"/>
        <c:majorTickMark val="out"/>
        <c:minorTickMark val="none"/>
        <c:tickLblPos val="nextTo"/>
        <c:crossAx val="90130688"/>
        <c:crosses val="autoZero"/>
        <c:crossBetween val="between"/>
      </c:valAx>
      <c:valAx>
        <c:axId val="90142976"/>
        <c:scaling>
          <c:orientation val="minMax"/>
        </c:scaling>
        <c:delete val="0"/>
        <c:axPos val="r"/>
        <c:title>
          <c:tx>
            <c:rich>
              <a:bodyPr rot="0" vert="horz"/>
              <a:lstStyle/>
              <a:p>
                <a:pPr>
                  <a:defRPr/>
                </a:pPr>
                <a:r>
                  <a:rPr lang="fr-FR"/>
                  <a:t>en kg</a:t>
                </a:r>
              </a:p>
            </c:rich>
          </c:tx>
          <c:layout>
            <c:manualLayout>
              <c:xMode val="edge"/>
              <c:yMode val="edge"/>
              <c:x val="0.7744412803124272"/>
              <c:y val="1.7687007874015746E-2"/>
            </c:manualLayout>
          </c:layout>
          <c:overlay val="0"/>
        </c:title>
        <c:numFmt formatCode="General" sourceLinked="1"/>
        <c:majorTickMark val="out"/>
        <c:minorTickMark val="none"/>
        <c:tickLblPos val="nextTo"/>
        <c:crossAx val="90165632"/>
        <c:crosses val="max"/>
        <c:crossBetween val="midCat"/>
      </c:valAx>
      <c:valAx>
        <c:axId val="90165632"/>
        <c:scaling>
          <c:orientation val="minMax"/>
        </c:scaling>
        <c:delete val="1"/>
        <c:axPos val="b"/>
        <c:majorTickMark val="out"/>
        <c:minorTickMark val="none"/>
        <c:tickLblPos val="nextTo"/>
        <c:crossAx val="90142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saisie_graph_1b!$N$8</c:f>
              <c:strCache>
                <c:ptCount val="1"/>
                <c:pt idx="0">
                  <c:v>rendement moyen / heure de récolte</c:v>
                </c:pt>
              </c:strCache>
            </c:strRef>
          </c:tx>
          <c:invertIfNegative val="0"/>
          <c:cat>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saisie_graph_1b!$N$9:$N$60</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axId val="90179456"/>
        <c:axId val="90193920"/>
      </c:barChart>
      <c:scatterChart>
        <c:scatterStyle val="lineMarker"/>
        <c:varyColors val="0"/>
        <c:ser>
          <c:idx val="1"/>
          <c:order val="1"/>
          <c:tx>
            <c:strRef>
              <c:f>saisie_graph_1b!$L$8</c:f>
              <c:strCache>
                <c:ptCount val="1"/>
                <c:pt idx="0">
                  <c:v>prix moyen</c:v>
                </c:pt>
              </c:strCache>
            </c:strRef>
          </c:tx>
          <c:spPr>
            <a:ln w="28575">
              <a:noFill/>
            </a:ln>
          </c:spPr>
          <c:xVal>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xVal>
          <c:yVal>
            <c:numRef>
              <c:f>saisie_graph_1b!$L$9:$L$60</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0"/>
        </c:ser>
        <c:dLbls>
          <c:showLegendKey val="0"/>
          <c:showVal val="0"/>
          <c:showCatName val="0"/>
          <c:showSerName val="0"/>
          <c:showPercent val="0"/>
          <c:showBubbleSize val="0"/>
        </c:dLbls>
        <c:axId val="90210304"/>
        <c:axId val="90195840"/>
      </c:scatterChart>
      <c:catAx>
        <c:axId val="90179456"/>
        <c:scaling>
          <c:orientation val="minMax"/>
        </c:scaling>
        <c:delete val="0"/>
        <c:axPos val="b"/>
        <c:title>
          <c:tx>
            <c:rich>
              <a:bodyPr/>
              <a:lstStyle/>
              <a:p>
                <a:pPr>
                  <a:defRPr/>
                </a:pPr>
                <a:r>
                  <a:rPr lang="fr-FR"/>
                  <a:t>semaines</a:t>
                </a:r>
              </a:p>
            </c:rich>
          </c:tx>
          <c:layout/>
          <c:overlay val="0"/>
        </c:title>
        <c:numFmt formatCode="General" sourceLinked="1"/>
        <c:majorTickMark val="out"/>
        <c:minorTickMark val="none"/>
        <c:tickLblPos val="nextTo"/>
        <c:crossAx val="90193920"/>
        <c:crosses val="autoZero"/>
        <c:auto val="1"/>
        <c:lblAlgn val="ctr"/>
        <c:lblOffset val="100"/>
        <c:noMultiLvlLbl val="0"/>
      </c:catAx>
      <c:valAx>
        <c:axId val="90193920"/>
        <c:scaling>
          <c:orientation val="minMax"/>
        </c:scaling>
        <c:delete val="0"/>
        <c:axPos val="l"/>
        <c:majorGridlines/>
        <c:title>
          <c:tx>
            <c:rich>
              <a:bodyPr rot="0" vert="horz"/>
              <a:lstStyle/>
              <a:p>
                <a:pPr>
                  <a:defRPr/>
                </a:pPr>
                <a:r>
                  <a:rPr lang="fr-FR"/>
                  <a:t>en kg/h.</a:t>
                </a:r>
              </a:p>
            </c:rich>
          </c:tx>
          <c:layout>
            <c:manualLayout>
              <c:xMode val="edge"/>
              <c:yMode val="edge"/>
              <c:x val="3.3912200794399245E-5"/>
              <c:y val="2.2316637503645379E-2"/>
            </c:manualLayout>
          </c:layout>
          <c:overlay val="0"/>
        </c:title>
        <c:numFmt formatCode="0.00" sourceLinked="1"/>
        <c:majorTickMark val="out"/>
        <c:minorTickMark val="none"/>
        <c:tickLblPos val="nextTo"/>
        <c:crossAx val="90179456"/>
        <c:crosses val="autoZero"/>
        <c:crossBetween val="between"/>
      </c:valAx>
      <c:valAx>
        <c:axId val="90195840"/>
        <c:scaling>
          <c:orientation val="minMax"/>
        </c:scaling>
        <c:delete val="0"/>
        <c:axPos val="r"/>
        <c:title>
          <c:tx>
            <c:rich>
              <a:bodyPr rot="0" vert="horz"/>
              <a:lstStyle/>
              <a:p>
                <a:pPr>
                  <a:defRPr/>
                </a:pPr>
                <a:r>
                  <a:rPr lang="fr-FR"/>
                  <a:t>€ / kg</a:t>
                </a:r>
              </a:p>
            </c:rich>
          </c:tx>
          <c:layout>
            <c:manualLayout>
              <c:xMode val="edge"/>
              <c:yMode val="edge"/>
              <c:x val="0.7744412803124272"/>
              <c:y val="1.7687007874015746E-2"/>
            </c:manualLayout>
          </c:layout>
          <c:overlay val="0"/>
        </c:title>
        <c:numFmt formatCode="0.00" sourceLinked="1"/>
        <c:majorTickMark val="out"/>
        <c:minorTickMark val="none"/>
        <c:tickLblPos val="nextTo"/>
        <c:crossAx val="90210304"/>
        <c:crosses val="max"/>
        <c:crossBetween val="midCat"/>
      </c:valAx>
      <c:valAx>
        <c:axId val="90210304"/>
        <c:scaling>
          <c:orientation val="minMax"/>
        </c:scaling>
        <c:delete val="1"/>
        <c:axPos val="b"/>
        <c:numFmt formatCode="General" sourceLinked="1"/>
        <c:majorTickMark val="out"/>
        <c:minorTickMark val="none"/>
        <c:tickLblPos val="nextTo"/>
        <c:crossAx val="90195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saisie_graph_1b!$O$8</c:f>
              <c:strCache>
                <c:ptCount val="1"/>
                <c:pt idx="0">
                  <c:v>produits</c:v>
                </c:pt>
              </c:strCache>
            </c:strRef>
          </c:tx>
          <c:invertIfNegative val="0"/>
          <c:cat>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saisie_graph_1b!$O$9:$O$60</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axId val="90383872"/>
        <c:axId val="90385792"/>
      </c:barChart>
      <c:scatterChart>
        <c:scatterStyle val="lineMarker"/>
        <c:varyColors val="0"/>
        <c:ser>
          <c:idx val="1"/>
          <c:order val="1"/>
          <c:tx>
            <c:strRef>
              <c:f>saisie_graph_1b!$L$8</c:f>
              <c:strCache>
                <c:ptCount val="1"/>
                <c:pt idx="0">
                  <c:v>prix moyen</c:v>
                </c:pt>
              </c:strCache>
            </c:strRef>
          </c:tx>
          <c:spPr>
            <a:ln w="28575">
              <a:noFill/>
            </a:ln>
          </c:spPr>
          <c:xVal>
            <c:numRef>
              <c:f>saisie_graph_1b!$H$9:$H$60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xVal>
          <c:yVal>
            <c:numRef>
              <c:f>saisie_graph_1b!$L$9:$L$60</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0"/>
        </c:ser>
        <c:dLbls>
          <c:showLegendKey val="0"/>
          <c:showVal val="0"/>
          <c:showCatName val="0"/>
          <c:showSerName val="0"/>
          <c:showPercent val="0"/>
          <c:showBubbleSize val="0"/>
        </c:dLbls>
        <c:axId val="90393984"/>
        <c:axId val="90392064"/>
      </c:scatterChart>
      <c:catAx>
        <c:axId val="90383872"/>
        <c:scaling>
          <c:orientation val="minMax"/>
        </c:scaling>
        <c:delete val="0"/>
        <c:axPos val="b"/>
        <c:title>
          <c:tx>
            <c:rich>
              <a:bodyPr/>
              <a:lstStyle/>
              <a:p>
                <a:pPr>
                  <a:defRPr/>
                </a:pPr>
                <a:r>
                  <a:rPr lang="fr-FR"/>
                  <a:t>semaines</a:t>
                </a:r>
              </a:p>
            </c:rich>
          </c:tx>
          <c:layout/>
          <c:overlay val="0"/>
        </c:title>
        <c:numFmt formatCode="General" sourceLinked="1"/>
        <c:majorTickMark val="out"/>
        <c:minorTickMark val="none"/>
        <c:tickLblPos val="nextTo"/>
        <c:crossAx val="90385792"/>
        <c:crosses val="autoZero"/>
        <c:auto val="1"/>
        <c:lblAlgn val="ctr"/>
        <c:lblOffset val="100"/>
        <c:noMultiLvlLbl val="0"/>
      </c:catAx>
      <c:valAx>
        <c:axId val="90385792"/>
        <c:scaling>
          <c:orientation val="minMax"/>
        </c:scaling>
        <c:delete val="0"/>
        <c:axPos val="l"/>
        <c:majorGridlines/>
        <c:title>
          <c:tx>
            <c:rich>
              <a:bodyPr rot="0" vert="horz"/>
              <a:lstStyle/>
              <a:p>
                <a:pPr>
                  <a:defRPr/>
                </a:pPr>
                <a:r>
                  <a:rPr lang="fr-FR"/>
                  <a:t>en kg/h.</a:t>
                </a:r>
              </a:p>
            </c:rich>
          </c:tx>
          <c:layout>
            <c:manualLayout>
              <c:xMode val="edge"/>
              <c:yMode val="edge"/>
              <c:x val="3.3912200794399245E-5"/>
              <c:y val="2.2316637503645379E-2"/>
            </c:manualLayout>
          </c:layout>
          <c:overlay val="0"/>
        </c:title>
        <c:numFmt formatCode="General" sourceLinked="1"/>
        <c:majorTickMark val="out"/>
        <c:minorTickMark val="none"/>
        <c:tickLblPos val="nextTo"/>
        <c:crossAx val="90383872"/>
        <c:crosses val="autoZero"/>
        <c:crossBetween val="between"/>
      </c:valAx>
      <c:valAx>
        <c:axId val="90392064"/>
        <c:scaling>
          <c:orientation val="minMax"/>
        </c:scaling>
        <c:delete val="0"/>
        <c:axPos val="r"/>
        <c:title>
          <c:tx>
            <c:rich>
              <a:bodyPr rot="0" vert="horz"/>
              <a:lstStyle/>
              <a:p>
                <a:pPr>
                  <a:defRPr/>
                </a:pPr>
                <a:r>
                  <a:rPr lang="fr-FR"/>
                  <a:t>€ / kg</a:t>
                </a:r>
              </a:p>
            </c:rich>
          </c:tx>
          <c:layout>
            <c:manualLayout>
              <c:xMode val="edge"/>
              <c:yMode val="edge"/>
              <c:x val="0.7744412803124272"/>
              <c:y val="1.7687007874015746E-2"/>
            </c:manualLayout>
          </c:layout>
          <c:overlay val="0"/>
        </c:title>
        <c:numFmt formatCode="0.00" sourceLinked="1"/>
        <c:majorTickMark val="out"/>
        <c:minorTickMark val="none"/>
        <c:tickLblPos val="nextTo"/>
        <c:crossAx val="90393984"/>
        <c:crosses val="max"/>
        <c:crossBetween val="midCat"/>
      </c:valAx>
      <c:valAx>
        <c:axId val="90393984"/>
        <c:scaling>
          <c:orientation val="minMax"/>
        </c:scaling>
        <c:delete val="1"/>
        <c:axPos val="b"/>
        <c:numFmt formatCode="General" sourceLinked="1"/>
        <c:majorTickMark val="out"/>
        <c:minorTickMark val="none"/>
        <c:tickLblPos val="nextTo"/>
        <c:crossAx val="90392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saisie_graph_2!$L$10</c:f>
              <c:strCache>
                <c:ptCount val="1"/>
                <c:pt idx="0">
                  <c:v>temps opération</c:v>
                </c:pt>
              </c:strCache>
            </c:strRef>
          </c:tx>
          <c:invertIfNegative val="0"/>
          <c:cat>
            <c:numRef>
              <c:f>saisie_graph_2!$H$11:$H$62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saisie_graph_2!$L$11:$L$62</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ser>
          <c:idx val="1"/>
          <c:order val="1"/>
          <c:tx>
            <c:strRef>
              <c:f>saisie_graph_2!$J$10</c:f>
              <c:strCache>
                <c:ptCount val="1"/>
                <c:pt idx="0">
                  <c:v>temps cumulées culture</c:v>
                </c:pt>
              </c:strCache>
            </c:strRef>
          </c:tx>
          <c:invertIfNegative val="0"/>
          <c:cat>
            <c:numRef>
              <c:f>saisie_graph_2!$H$11:$H$62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saisie_graph_2!$J$11:$J$62</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er>
        <c:dLbls>
          <c:showLegendKey val="0"/>
          <c:showVal val="0"/>
          <c:showCatName val="0"/>
          <c:showSerName val="0"/>
          <c:showPercent val="0"/>
          <c:showBubbleSize val="0"/>
        </c:dLbls>
        <c:gapWidth val="150"/>
        <c:axId val="90452352"/>
        <c:axId val="90454272"/>
      </c:barChart>
      <c:catAx>
        <c:axId val="90452352"/>
        <c:scaling>
          <c:orientation val="minMax"/>
        </c:scaling>
        <c:delete val="0"/>
        <c:axPos val="b"/>
        <c:title>
          <c:tx>
            <c:rich>
              <a:bodyPr/>
              <a:lstStyle/>
              <a:p>
                <a:pPr>
                  <a:defRPr/>
                </a:pPr>
                <a:r>
                  <a:rPr lang="fr-FR"/>
                  <a:t>semaines</a:t>
                </a:r>
              </a:p>
            </c:rich>
          </c:tx>
          <c:layout/>
          <c:overlay val="0"/>
        </c:title>
        <c:numFmt formatCode="General" sourceLinked="1"/>
        <c:majorTickMark val="out"/>
        <c:minorTickMark val="none"/>
        <c:tickLblPos val="nextTo"/>
        <c:crossAx val="90454272"/>
        <c:crosses val="autoZero"/>
        <c:auto val="1"/>
        <c:lblAlgn val="ctr"/>
        <c:lblOffset val="100"/>
        <c:noMultiLvlLbl val="0"/>
      </c:catAx>
      <c:valAx>
        <c:axId val="90454272"/>
        <c:scaling>
          <c:orientation val="minMax"/>
        </c:scaling>
        <c:delete val="0"/>
        <c:axPos val="l"/>
        <c:majorGridlines/>
        <c:title>
          <c:tx>
            <c:rich>
              <a:bodyPr rot="0" vert="horz"/>
              <a:lstStyle/>
              <a:p>
                <a:pPr>
                  <a:defRPr/>
                </a:pPr>
                <a:r>
                  <a:rPr lang="fr-FR"/>
                  <a:t>en heures</a:t>
                </a:r>
              </a:p>
            </c:rich>
          </c:tx>
          <c:layout>
            <c:manualLayout>
              <c:xMode val="edge"/>
              <c:yMode val="edge"/>
              <c:x val="8.253094195488378E-3"/>
              <c:y val="2.2316637503645379E-2"/>
            </c:manualLayout>
          </c:layout>
          <c:overlay val="0"/>
        </c:title>
        <c:numFmt formatCode="General" sourceLinked="1"/>
        <c:majorTickMark val="out"/>
        <c:minorTickMark val="none"/>
        <c:tickLblPos val="nextTo"/>
        <c:crossAx val="904523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synt_ope_cult!$J$7</c:f>
              <c:strCache>
                <c:ptCount val="1"/>
              </c:strCache>
            </c:strRef>
          </c:tx>
          <c:invertIfNegative val="0"/>
          <c:cat>
            <c:strRef>
              <c:f>synt_ope_cult!$K$5:$P$5</c:f>
            </c:strRef>
          </c:cat>
          <c:val>
            <c:numRef>
              <c:f>synt_ope_cult!$K$7:$P$7</c:f>
              <c:numCache>
                <c:formatCode>General</c:formatCode>
                <c:ptCount val="6"/>
                <c:pt idx="0">
                  <c:v>0</c:v>
                </c:pt>
                <c:pt idx="1">
                  <c:v>0</c:v>
                </c:pt>
                <c:pt idx="2">
                  <c:v>0</c:v>
                </c:pt>
                <c:pt idx="3">
                  <c:v>0</c:v>
                </c:pt>
                <c:pt idx="4">
                  <c:v>0</c:v>
                </c:pt>
                <c:pt idx="5">
                  <c:v>0</c:v>
                </c:pt>
              </c:numCache>
            </c:numRef>
          </c:val>
        </c:ser>
        <c:ser>
          <c:idx val="2"/>
          <c:order val="1"/>
          <c:tx>
            <c:strRef>
              <c:f>synt_ope_cult!$J$8</c:f>
              <c:strCache>
                <c:ptCount val="1"/>
              </c:strCache>
            </c:strRef>
          </c:tx>
          <c:invertIfNegative val="0"/>
          <c:cat>
            <c:strRef>
              <c:f>synt_ope_cult!$K$5:$P$5</c:f>
            </c:strRef>
          </c:cat>
          <c:val>
            <c:numRef>
              <c:f>synt_ope_cult!$K$8:$P$8</c:f>
              <c:numCache>
                <c:formatCode>General</c:formatCode>
                <c:ptCount val="6"/>
                <c:pt idx="0">
                  <c:v>0</c:v>
                </c:pt>
                <c:pt idx="1">
                  <c:v>0</c:v>
                </c:pt>
                <c:pt idx="2">
                  <c:v>0</c:v>
                </c:pt>
                <c:pt idx="3">
                  <c:v>0</c:v>
                </c:pt>
                <c:pt idx="4">
                  <c:v>0</c:v>
                </c:pt>
                <c:pt idx="5">
                  <c:v>0</c:v>
                </c:pt>
              </c:numCache>
            </c:numRef>
          </c:val>
        </c:ser>
        <c:ser>
          <c:idx val="3"/>
          <c:order val="2"/>
          <c:tx>
            <c:strRef>
              <c:f>synt_ope_cult!$J$9</c:f>
              <c:strCache>
                <c:ptCount val="1"/>
              </c:strCache>
            </c:strRef>
          </c:tx>
          <c:invertIfNegative val="0"/>
          <c:cat>
            <c:strRef>
              <c:f>synt_ope_cult!$K$5:$P$5</c:f>
            </c:strRef>
          </c:cat>
          <c:val>
            <c:numRef>
              <c:f>synt_ope_cult!$K$9:$P$9</c:f>
              <c:numCache>
                <c:formatCode>General</c:formatCode>
                <c:ptCount val="6"/>
                <c:pt idx="0">
                  <c:v>0</c:v>
                </c:pt>
                <c:pt idx="1">
                  <c:v>0</c:v>
                </c:pt>
                <c:pt idx="2">
                  <c:v>0</c:v>
                </c:pt>
                <c:pt idx="3">
                  <c:v>0</c:v>
                </c:pt>
                <c:pt idx="4">
                  <c:v>0</c:v>
                </c:pt>
                <c:pt idx="5">
                  <c:v>0</c:v>
                </c:pt>
              </c:numCache>
            </c:numRef>
          </c:val>
        </c:ser>
        <c:ser>
          <c:idx val="4"/>
          <c:order val="3"/>
          <c:tx>
            <c:strRef>
              <c:f>synt_ope_cult!$J$10</c:f>
              <c:strCache>
                <c:ptCount val="1"/>
              </c:strCache>
            </c:strRef>
          </c:tx>
          <c:invertIfNegative val="0"/>
          <c:cat>
            <c:strRef>
              <c:f>synt_ope_cult!$K$5:$P$5</c:f>
            </c:strRef>
          </c:cat>
          <c:val>
            <c:numRef>
              <c:f>synt_ope_cult!$K$10:$P$10</c:f>
              <c:numCache>
                <c:formatCode>General</c:formatCode>
                <c:ptCount val="6"/>
                <c:pt idx="0">
                  <c:v>0</c:v>
                </c:pt>
                <c:pt idx="1">
                  <c:v>0</c:v>
                </c:pt>
                <c:pt idx="2">
                  <c:v>0</c:v>
                </c:pt>
                <c:pt idx="3">
                  <c:v>0</c:v>
                </c:pt>
                <c:pt idx="4">
                  <c:v>0</c:v>
                </c:pt>
                <c:pt idx="5">
                  <c:v>0</c:v>
                </c:pt>
              </c:numCache>
            </c:numRef>
          </c:val>
        </c:ser>
        <c:ser>
          <c:idx val="5"/>
          <c:order val="4"/>
          <c:tx>
            <c:strRef>
              <c:f>synt_ope_cult!$J$11</c:f>
              <c:strCache>
                <c:ptCount val="1"/>
              </c:strCache>
            </c:strRef>
          </c:tx>
          <c:invertIfNegative val="0"/>
          <c:cat>
            <c:strRef>
              <c:f>synt_ope_cult!$K$5:$P$5</c:f>
            </c:strRef>
          </c:cat>
          <c:val>
            <c:numRef>
              <c:f>synt_ope_cult!$K$11:$P$11</c:f>
              <c:numCache>
                <c:formatCode>General</c:formatCode>
                <c:ptCount val="6"/>
                <c:pt idx="0">
                  <c:v>0</c:v>
                </c:pt>
                <c:pt idx="1">
                  <c:v>0</c:v>
                </c:pt>
                <c:pt idx="2">
                  <c:v>0</c:v>
                </c:pt>
                <c:pt idx="3">
                  <c:v>0</c:v>
                </c:pt>
                <c:pt idx="4">
                  <c:v>0</c:v>
                </c:pt>
                <c:pt idx="5">
                  <c:v>0</c:v>
                </c:pt>
              </c:numCache>
            </c:numRef>
          </c:val>
        </c:ser>
        <c:ser>
          <c:idx val="6"/>
          <c:order val="5"/>
          <c:tx>
            <c:strRef>
              <c:f>synt_ope_cult!$J$12</c:f>
              <c:strCache>
                <c:ptCount val="1"/>
              </c:strCache>
            </c:strRef>
          </c:tx>
          <c:invertIfNegative val="0"/>
          <c:cat>
            <c:strRef>
              <c:f>synt_ope_cult!$K$5:$P$5</c:f>
            </c:strRef>
          </c:cat>
          <c:val>
            <c:numRef>
              <c:f>synt_ope_cult!$K$12:$P$12</c:f>
              <c:numCache>
                <c:formatCode>General</c:formatCode>
                <c:ptCount val="6"/>
                <c:pt idx="0">
                  <c:v>0</c:v>
                </c:pt>
                <c:pt idx="1">
                  <c:v>0</c:v>
                </c:pt>
                <c:pt idx="2">
                  <c:v>0</c:v>
                </c:pt>
                <c:pt idx="3">
                  <c:v>0</c:v>
                </c:pt>
                <c:pt idx="4">
                  <c:v>0</c:v>
                </c:pt>
                <c:pt idx="5">
                  <c:v>0</c:v>
                </c:pt>
              </c:numCache>
            </c:numRef>
          </c:val>
        </c:ser>
        <c:ser>
          <c:idx val="7"/>
          <c:order val="6"/>
          <c:tx>
            <c:strRef>
              <c:f>synt_ope_cult!$J$13</c:f>
              <c:strCache>
                <c:ptCount val="1"/>
              </c:strCache>
            </c:strRef>
          </c:tx>
          <c:invertIfNegative val="0"/>
          <c:cat>
            <c:strRef>
              <c:f>synt_ope_cult!$K$5:$P$5</c:f>
            </c:strRef>
          </c:cat>
          <c:val>
            <c:numRef>
              <c:f>synt_ope_cult!$K$13:$P$13</c:f>
              <c:numCache>
                <c:formatCode>General</c:formatCode>
                <c:ptCount val="6"/>
                <c:pt idx="0">
                  <c:v>0</c:v>
                </c:pt>
                <c:pt idx="1">
                  <c:v>0</c:v>
                </c:pt>
                <c:pt idx="2">
                  <c:v>0</c:v>
                </c:pt>
                <c:pt idx="3">
                  <c:v>0</c:v>
                </c:pt>
                <c:pt idx="4">
                  <c:v>0</c:v>
                </c:pt>
                <c:pt idx="5">
                  <c:v>0</c:v>
                </c:pt>
              </c:numCache>
            </c:numRef>
          </c:val>
        </c:ser>
        <c:ser>
          <c:idx val="8"/>
          <c:order val="7"/>
          <c:tx>
            <c:strRef>
              <c:f>synt_ope_cult!$J$14</c:f>
              <c:strCache>
                <c:ptCount val="1"/>
              </c:strCache>
            </c:strRef>
          </c:tx>
          <c:invertIfNegative val="0"/>
          <c:cat>
            <c:strRef>
              <c:f>synt_ope_cult!$K$5:$P$5</c:f>
            </c:strRef>
          </c:cat>
          <c:val>
            <c:numRef>
              <c:f>synt_ope_cult!$K$14:$P$14</c:f>
              <c:numCache>
                <c:formatCode>General</c:formatCode>
                <c:ptCount val="6"/>
                <c:pt idx="0">
                  <c:v>0</c:v>
                </c:pt>
                <c:pt idx="1">
                  <c:v>0</c:v>
                </c:pt>
                <c:pt idx="2">
                  <c:v>0</c:v>
                </c:pt>
                <c:pt idx="3">
                  <c:v>0</c:v>
                </c:pt>
                <c:pt idx="4">
                  <c:v>0</c:v>
                </c:pt>
                <c:pt idx="5">
                  <c:v>0</c:v>
                </c:pt>
              </c:numCache>
            </c:numRef>
          </c:val>
        </c:ser>
        <c:ser>
          <c:idx val="9"/>
          <c:order val="8"/>
          <c:tx>
            <c:strRef>
              <c:f>synt_ope_cult!$J$15</c:f>
              <c:strCache>
                <c:ptCount val="1"/>
              </c:strCache>
            </c:strRef>
          </c:tx>
          <c:invertIfNegative val="0"/>
          <c:cat>
            <c:strRef>
              <c:f>synt_ope_cult!$K$5:$P$5</c:f>
            </c:strRef>
          </c:cat>
          <c:val>
            <c:numRef>
              <c:f>synt_ope_cult!$K$15:$P$15</c:f>
              <c:numCache>
                <c:formatCode>General</c:formatCode>
                <c:ptCount val="6"/>
                <c:pt idx="0">
                  <c:v>0</c:v>
                </c:pt>
                <c:pt idx="1">
                  <c:v>0</c:v>
                </c:pt>
                <c:pt idx="2">
                  <c:v>0</c:v>
                </c:pt>
                <c:pt idx="3">
                  <c:v>0</c:v>
                </c:pt>
                <c:pt idx="4">
                  <c:v>0</c:v>
                </c:pt>
                <c:pt idx="5">
                  <c:v>0</c:v>
                </c:pt>
              </c:numCache>
            </c:numRef>
          </c:val>
        </c:ser>
        <c:ser>
          <c:idx val="10"/>
          <c:order val="9"/>
          <c:tx>
            <c:strRef>
              <c:f>synt_ope_cult!$J$16</c:f>
              <c:strCache>
                <c:ptCount val="1"/>
              </c:strCache>
            </c:strRef>
          </c:tx>
          <c:invertIfNegative val="0"/>
          <c:cat>
            <c:strRef>
              <c:f>synt_ope_cult!$K$5:$P$5</c:f>
            </c:strRef>
          </c:cat>
          <c:val>
            <c:numRef>
              <c:f>synt_ope_cult!$K$16:$P$16</c:f>
              <c:numCache>
                <c:formatCode>General</c:formatCode>
                <c:ptCount val="6"/>
                <c:pt idx="0">
                  <c:v>0</c:v>
                </c:pt>
                <c:pt idx="1">
                  <c:v>0</c:v>
                </c:pt>
                <c:pt idx="2">
                  <c:v>0</c:v>
                </c:pt>
                <c:pt idx="3">
                  <c:v>0</c:v>
                </c:pt>
                <c:pt idx="4">
                  <c:v>0</c:v>
                </c:pt>
                <c:pt idx="5">
                  <c:v>0</c:v>
                </c:pt>
              </c:numCache>
            </c:numRef>
          </c:val>
        </c:ser>
        <c:ser>
          <c:idx val="11"/>
          <c:order val="10"/>
          <c:tx>
            <c:strRef>
              <c:f>synt_ope_cult!$J$17</c:f>
              <c:strCache>
                <c:ptCount val="1"/>
              </c:strCache>
            </c:strRef>
          </c:tx>
          <c:invertIfNegative val="0"/>
          <c:cat>
            <c:strRef>
              <c:f>synt_ope_cult!$K$5:$P$5</c:f>
            </c:strRef>
          </c:cat>
          <c:val>
            <c:numRef>
              <c:f>synt_ope_cult!$K$17:$P$17</c:f>
              <c:numCache>
                <c:formatCode>General</c:formatCode>
                <c:ptCount val="6"/>
                <c:pt idx="0">
                  <c:v>0</c:v>
                </c:pt>
                <c:pt idx="1">
                  <c:v>0</c:v>
                </c:pt>
                <c:pt idx="2">
                  <c:v>0</c:v>
                </c:pt>
                <c:pt idx="3">
                  <c:v>0</c:v>
                </c:pt>
                <c:pt idx="4">
                  <c:v>0</c:v>
                </c:pt>
                <c:pt idx="5">
                  <c:v>0</c:v>
                </c:pt>
              </c:numCache>
            </c:numRef>
          </c:val>
        </c:ser>
        <c:ser>
          <c:idx val="12"/>
          <c:order val="11"/>
          <c:tx>
            <c:strRef>
              <c:f>synt_ope_cult!$J$18</c:f>
              <c:strCache>
                <c:ptCount val="1"/>
              </c:strCache>
            </c:strRef>
          </c:tx>
          <c:invertIfNegative val="0"/>
          <c:cat>
            <c:strRef>
              <c:f>synt_ope_cult!$K$5:$P$5</c:f>
            </c:strRef>
          </c:cat>
          <c:val>
            <c:numRef>
              <c:f>synt_ope_cult!$K$18:$P$18</c:f>
              <c:numCache>
                <c:formatCode>General</c:formatCode>
                <c:ptCount val="6"/>
                <c:pt idx="0">
                  <c:v>0</c:v>
                </c:pt>
                <c:pt idx="1">
                  <c:v>0</c:v>
                </c:pt>
                <c:pt idx="2">
                  <c:v>0</c:v>
                </c:pt>
                <c:pt idx="3">
                  <c:v>0</c:v>
                </c:pt>
                <c:pt idx="4">
                  <c:v>0</c:v>
                </c:pt>
                <c:pt idx="5">
                  <c:v>0</c:v>
                </c:pt>
              </c:numCache>
            </c:numRef>
          </c:val>
        </c:ser>
        <c:ser>
          <c:idx val="13"/>
          <c:order val="12"/>
          <c:tx>
            <c:strRef>
              <c:f>synt_ope_cult!$J$19</c:f>
              <c:strCache>
                <c:ptCount val="1"/>
              </c:strCache>
            </c:strRef>
          </c:tx>
          <c:invertIfNegative val="0"/>
          <c:cat>
            <c:strRef>
              <c:f>synt_ope_cult!$K$5:$P$5</c:f>
            </c:strRef>
          </c:cat>
          <c:val>
            <c:numRef>
              <c:f>synt_ope_cult!$K$19:$P$19</c:f>
              <c:numCache>
                <c:formatCode>General</c:formatCode>
                <c:ptCount val="6"/>
                <c:pt idx="0">
                  <c:v>0</c:v>
                </c:pt>
                <c:pt idx="1">
                  <c:v>0</c:v>
                </c:pt>
                <c:pt idx="2">
                  <c:v>0</c:v>
                </c:pt>
                <c:pt idx="3">
                  <c:v>0</c:v>
                </c:pt>
                <c:pt idx="4">
                  <c:v>0</c:v>
                </c:pt>
                <c:pt idx="5">
                  <c:v>0</c:v>
                </c:pt>
              </c:numCache>
            </c:numRef>
          </c:val>
        </c:ser>
        <c:ser>
          <c:idx val="14"/>
          <c:order val="13"/>
          <c:tx>
            <c:strRef>
              <c:f>synt_ope_cult!$J$20</c:f>
              <c:strCache>
                <c:ptCount val="1"/>
              </c:strCache>
            </c:strRef>
          </c:tx>
          <c:invertIfNegative val="0"/>
          <c:cat>
            <c:strRef>
              <c:f>synt_ope_cult!$K$5:$P$5</c:f>
            </c:strRef>
          </c:cat>
          <c:val>
            <c:numRef>
              <c:f>synt_ope_cult!$K$20:$P$20</c:f>
              <c:numCache>
                <c:formatCode>General</c:formatCode>
                <c:ptCount val="6"/>
                <c:pt idx="0">
                  <c:v>0</c:v>
                </c:pt>
                <c:pt idx="1">
                  <c:v>0</c:v>
                </c:pt>
                <c:pt idx="2">
                  <c:v>0</c:v>
                </c:pt>
                <c:pt idx="3">
                  <c:v>0</c:v>
                </c:pt>
                <c:pt idx="4">
                  <c:v>0</c:v>
                </c:pt>
                <c:pt idx="5">
                  <c:v>0</c:v>
                </c:pt>
              </c:numCache>
            </c:numRef>
          </c:val>
        </c:ser>
        <c:ser>
          <c:idx val="15"/>
          <c:order val="14"/>
          <c:tx>
            <c:strRef>
              <c:f>synt_ope_cult!$J$21</c:f>
              <c:strCache>
                <c:ptCount val="1"/>
              </c:strCache>
            </c:strRef>
          </c:tx>
          <c:invertIfNegative val="0"/>
          <c:cat>
            <c:strRef>
              <c:f>synt_ope_cult!$K$5:$P$5</c:f>
            </c:strRef>
          </c:cat>
          <c:val>
            <c:numRef>
              <c:f>synt_ope_cult!$K$21:$P$21</c:f>
              <c:numCache>
                <c:formatCode>General</c:formatCode>
                <c:ptCount val="6"/>
                <c:pt idx="0">
                  <c:v>0</c:v>
                </c:pt>
                <c:pt idx="1">
                  <c:v>0</c:v>
                </c:pt>
                <c:pt idx="2">
                  <c:v>0</c:v>
                </c:pt>
                <c:pt idx="3">
                  <c:v>0</c:v>
                </c:pt>
                <c:pt idx="4">
                  <c:v>0</c:v>
                </c:pt>
                <c:pt idx="5">
                  <c:v>0</c:v>
                </c:pt>
              </c:numCache>
            </c:numRef>
          </c:val>
        </c:ser>
        <c:ser>
          <c:idx val="16"/>
          <c:order val="15"/>
          <c:tx>
            <c:strRef>
              <c:f>synt_ope_cult!$J$22</c:f>
              <c:strCache>
                <c:ptCount val="1"/>
              </c:strCache>
            </c:strRef>
          </c:tx>
          <c:invertIfNegative val="0"/>
          <c:cat>
            <c:strRef>
              <c:f>synt_ope_cult!$K$5:$P$5</c:f>
            </c:strRef>
          </c:cat>
          <c:val>
            <c:numRef>
              <c:f>synt_ope_cult!$K$22:$P$22</c:f>
              <c:numCache>
                <c:formatCode>General</c:formatCode>
                <c:ptCount val="6"/>
                <c:pt idx="0">
                  <c:v>0</c:v>
                </c:pt>
                <c:pt idx="1">
                  <c:v>0</c:v>
                </c:pt>
                <c:pt idx="2">
                  <c:v>0</c:v>
                </c:pt>
                <c:pt idx="3">
                  <c:v>0</c:v>
                </c:pt>
                <c:pt idx="4">
                  <c:v>0</c:v>
                </c:pt>
                <c:pt idx="5">
                  <c:v>0</c:v>
                </c:pt>
              </c:numCache>
            </c:numRef>
          </c:val>
        </c:ser>
        <c:ser>
          <c:idx val="17"/>
          <c:order val="16"/>
          <c:tx>
            <c:strRef>
              <c:f>synt_ope_cult!$J$23</c:f>
              <c:strCache>
                <c:ptCount val="1"/>
              </c:strCache>
            </c:strRef>
          </c:tx>
          <c:invertIfNegative val="0"/>
          <c:cat>
            <c:strRef>
              <c:f>synt_ope_cult!$K$5:$P$5</c:f>
            </c:strRef>
          </c:cat>
          <c:val>
            <c:numRef>
              <c:f>synt_ope_cult!$K$23:$P$23</c:f>
              <c:numCache>
                <c:formatCode>General</c:formatCode>
                <c:ptCount val="6"/>
                <c:pt idx="0">
                  <c:v>0</c:v>
                </c:pt>
                <c:pt idx="1">
                  <c:v>0</c:v>
                </c:pt>
                <c:pt idx="2">
                  <c:v>0</c:v>
                </c:pt>
                <c:pt idx="3">
                  <c:v>0</c:v>
                </c:pt>
                <c:pt idx="4">
                  <c:v>0</c:v>
                </c:pt>
                <c:pt idx="5">
                  <c:v>0</c:v>
                </c:pt>
              </c:numCache>
            </c:numRef>
          </c:val>
        </c:ser>
        <c:ser>
          <c:idx val="18"/>
          <c:order val="17"/>
          <c:tx>
            <c:strRef>
              <c:f>synt_ope_cult!$J$24</c:f>
              <c:strCache>
                <c:ptCount val="1"/>
              </c:strCache>
            </c:strRef>
          </c:tx>
          <c:invertIfNegative val="0"/>
          <c:cat>
            <c:strRef>
              <c:f>synt_ope_cult!$K$5:$P$5</c:f>
            </c:strRef>
          </c:cat>
          <c:val>
            <c:numRef>
              <c:f>synt_ope_cult!$K$24:$P$24</c:f>
              <c:numCache>
                <c:formatCode>General</c:formatCode>
                <c:ptCount val="6"/>
                <c:pt idx="0">
                  <c:v>0</c:v>
                </c:pt>
                <c:pt idx="1">
                  <c:v>0</c:v>
                </c:pt>
                <c:pt idx="2">
                  <c:v>0</c:v>
                </c:pt>
                <c:pt idx="3">
                  <c:v>0</c:v>
                </c:pt>
                <c:pt idx="4">
                  <c:v>0</c:v>
                </c:pt>
                <c:pt idx="5">
                  <c:v>0</c:v>
                </c:pt>
              </c:numCache>
            </c:numRef>
          </c:val>
        </c:ser>
        <c:ser>
          <c:idx val="19"/>
          <c:order val="18"/>
          <c:tx>
            <c:strRef>
              <c:f>synt_ope_cult!$J$25</c:f>
              <c:strCache>
                <c:ptCount val="1"/>
              </c:strCache>
            </c:strRef>
          </c:tx>
          <c:invertIfNegative val="0"/>
          <c:cat>
            <c:strRef>
              <c:f>synt_ope_cult!$K$5:$P$5</c:f>
            </c:strRef>
          </c:cat>
          <c:val>
            <c:numRef>
              <c:f>synt_ope_cult!$K$25:$P$25</c:f>
              <c:numCache>
                <c:formatCode>General</c:formatCode>
                <c:ptCount val="6"/>
                <c:pt idx="0">
                  <c:v>0</c:v>
                </c:pt>
                <c:pt idx="1">
                  <c:v>0</c:v>
                </c:pt>
                <c:pt idx="2">
                  <c:v>0</c:v>
                </c:pt>
                <c:pt idx="3">
                  <c:v>0</c:v>
                </c:pt>
                <c:pt idx="4">
                  <c:v>0</c:v>
                </c:pt>
                <c:pt idx="5">
                  <c:v>0</c:v>
                </c:pt>
              </c:numCache>
            </c:numRef>
          </c:val>
        </c:ser>
        <c:ser>
          <c:idx val="0"/>
          <c:order val="19"/>
          <c:tx>
            <c:strRef>
              <c:f>synt_ope_cult!$J$6</c:f>
              <c:strCache>
                <c:ptCount val="1"/>
                <c:pt idx="0">
                  <c:v>récolte</c:v>
                </c:pt>
              </c:strCache>
            </c:strRef>
          </c:tx>
          <c:invertIfNegative val="0"/>
          <c:cat>
            <c:strRef>
              <c:f>synt_ope_cult!$K$5:$P$5</c:f>
            </c:strRef>
          </c:cat>
          <c:val>
            <c:numRef>
              <c:f>synt_ope_cult!$K$6:$P$6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91105152"/>
        <c:axId val="91106688"/>
      </c:barChart>
      <c:catAx>
        <c:axId val="91105152"/>
        <c:scaling>
          <c:orientation val="minMax"/>
        </c:scaling>
        <c:delete val="0"/>
        <c:axPos val="b"/>
        <c:majorTickMark val="out"/>
        <c:minorTickMark val="none"/>
        <c:tickLblPos val="nextTo"/>
        <c:crossAx val="91106688"/>
        <c:crosses val="autoZero"/>
        <c:auto val="1"/>
        <c:lblAlgn val="ctr"/>
        <c:lblOffset val="100"/>
        <c:noMultiLvlLbl val="0"/>
      </c:catAx>
      <c:valAx>
        <c:axId val="91106688"/>
        <c:scaling>
          <c:orientation val="minMax"/>
        </c:scaling>
        <c:delete val="0"/>
        <c:axPos val="l"/>
        <c:majorGridlines/>
        <c:title>
          <c:tx>
            <c:rich>
              <a:bodyPr rot="0" vert="horz"/>
              <a:lstStyle/>
              <a:p>
                <a:pPr>
                  <a:defRPr/>
                </a:pPr>
                <a:r>
                  <a:rPr lang="fr-FR"/>
                  <a:t>heures</a:t>
                </a:r>
              </a:p>
            </c:rich>
          </c:tx>
          <c:layout>
            <c:manualLayout>
              <c:xMode val="edge"/>
              <c:yMode val="edge"/>
              <c:x val="4.0404040404040404E-3"/>
              <c:y val="1.7090253680437519E-2"/>
            </c:manualLayout>
          </c:layout>
          <c:overlay val="0"/>
        </c:title>
        <c:numFmt formatCode="General" sourceLinked="1"/>
        <c:majorTickMark val="out"/>
        <c:minorTickMark val="none"/>
        <c:tickLblPos val="nextTo"/>
        <c:crossAx val="91105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tiff"/><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76199</xdr:rowOff>
    </xdr:from>
    <xdr:to>
      <xdr:col>5</xdr:col>
      <xdr:colOff>239093</xdr:colOff>
      <xdr:row>14</xdr:row>
      <xdr:rowOff>180974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199"/>
          <a:ext cx="3925268" cy="2771775"/>
        </a:xfrm>
        <a:prstGeom prst="rect">
          <a:avLst/>
        </a:prstGeom>
      </xdr:spPr>
    </xdr:pic>
    <xdr:clientData/>
  </xdr:twoCellAnchor>
  <xdr:twoCellAnchor>
    <xdr:from>
      <xdr:col>6</xdr:col>
      <xdr:colOff>1</xdr:colOff>
      <xdr:row>1</xdr:row>
      <xdr:rowOff>9525</xdr:rowOff>
    </xdr:from>
    <xdr:to>
      <xdr:col>12</xdr:col>
      <xdr:colOff>266701</xdr:colOff>
      <xdr:row>3</xdr:row>
      <xdr:rowOff>161925</xdr:rowOff>
    </xdr:to>
    <xdr:sp macro="" textlink="" fLocksText="0">
      <xdr:nvSpPr>
        <xdr:cNvPr id="4" name="Text Box 2"/>
        <xdr:cNvSpPr txBox="1">
          <a:spLocks noChangeArrowheads="1"/>
        </xdr:cNvSpPr>
      </xdr:nvSpPr>
      <xdr:spPr bwMode="auto">
        <a:xfrm>
          <a:off x="4572001" y="200025"/>
          <a:ext cx="4838700" cy="533400"/>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t" upright="1"/>
        <a:lstStyle/>
        <a:p>
          <a:pPr algn="ctr" rtl="0">
            <a:defRPr sz="1000"/>
          </a:pPr>
          <a:r>
            <a:rPr lang="fr-FR" sz="1600" b="1" i="0" strike="noStrike">
              <a:solidFill>
                <a:sysClr val="windowText" lastClr="000000"/>
              </a:solidFill>
              <a:latin typeface="Arial"/>
              <a:cs typeface="Arial"/>
            </a:rPr>
            <a:t>OUTIL DE CALCUL PRIX DE FONCTIONNEMENT EN MARAICHAGE DIVERSIFIE </a:t>
          </a:r>
        </a:p>
      </xdr:txBody>
    </xdr:sp>
    <xdr:clientData/>
  </xdr:twoCellAnchor>
  <xdr:twoCellAnchor editAs="oneCell">
    <xdr:from>
      <xdr:col>6</xdr:col>
      <xdr:colOff>14560</xdr:colOff>
      <xdr:row>8</xdr:row>
      <xdr:rowOff>183024</xdr:rowOff>
    </xdr:from>
    <xdr:to>
      <xdr:col>8</xdr:col>
      <xdr:colOff>130495</xdr:colOff>
      <xdr:row>13</xdr:row>
      <xdr:rowOff>137108</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86560" y="1707024"/>
          <a:ext cx="1639935" cy="906584"/>
        </a:xfrm>
        <a:prstGeom prst="rect">
          <a:avLst/>
        </a:prstGeom>
      </xdr:spPr>
    </xdr:pic>
    <xdr:clientData/>
  </xdr:twoCellAnchor>
  <xdr:twoCellAnchor editAs="oneCell">
    <xdr:from>
      <xdr:col>8</xdr:col>
      <xdr:colOff>317683</xdr:colOff>
      <xdr:row>7</xdr:row>
      <xdr:rowOff>58821</xdr:rowOff>
    </xdr:from>
    <xdr:to>
      <xdr:col>9</xdr:col>
      <xdr:colOff>687821</xdr:colOff>
      <xdr:row>15</xdr:row>
      <xdr:rowOff>70811</xdr:rowOff>
    </xdr:to>
    <xdr:pic>
      <xdr:nvPicPr>
        <xdr:cNvPr id="6"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3683" y="1392321"/>
          <a:ext cx="1132138" cy="1535990"/>
        </a:xfrm>
        <a:prstGeom prst="rect">
          <a:avLst/>
        </a:prstGeom>
      </xdr:spPr>
    </xdr:pic>
    <xdr:clientData/>
  </xdr:twoCellAnchor>
  <xdr:twoCellAnchor editAs="oneCell">
    <xdr:from>
      <xdr:col>10</xdr:col>
      <xdr:colOff>113009</xdr:colOff>
      <xdr:row>9</xdr:row>
      <xdr:rowOff>26848</xdr:rowOff>
    </xdr:from>
    <xdr:to>
      <xdr:col>11</xdr:col>
      <xdr:colOff>421182</xdr:colOff>
      <xdr:row>13</xdr:row>
      <xdr:rowOff>102784</xdr:rowOff>
    </xdr:to>
    <xdr:pic>
      <xdr:nvPicPr>
        <xdr:cNvPr id="7" name="Imag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33009" y="1741348"/>
          <a:ext cx="1070173" cy="837936"/>
        </a:xfrm>
        <a:prstGeom prst="rect">
          <a:avLst/>
        </a:prstGeom>
      </xdr:spPr>
    </xdr:pic>
    <xdr:clientData/>
  </xdr:twoCellAnchor>
  <xdr:twoCellAnchor editAs="oneCell">
    <xdr:from>
      <xdr:col>11</xdr:col>
      <xdr:colOff>608371</xdr:colOff>
      <xdr:row>9</xdr:row>
      <xdr:rowOff>7666</xdr:rowOff>
    </xdr:from>
    <xdr:to>
      <xdr:col>13</xdr:col>
      <xdr:colOff>476251</xdr:colOff>
      <xdr:row>13</xdr:row>
      <xdr:rowOff>121967</xdr:rowOff>
    </xdr:to>
    <xdr:pic>
      <xdr:nvPicPr>
        <xdr:cNvPr id="8" name="Imag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990371" y="1722166"/>
          <a:ext cx="1391880" cy="8763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423862</xdr:colOff>
      <xdr:row>1</xdr:row>
      <xdr:rowOff>180975</xdr:rowOff>
    </xdr:from>
    <xdr:to>
      <xdr:col>16</xdr:col>
      <xdr:colOff>554832</xdr:colOff>
      <xdr:row>32</xdr:row>
      <xdr:rowOff>105967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400050</xdr:colOff>
      <xdr:row>33</xdr:row>
      <xdr:rowOff>169069</xdr:rowOff>
    </xdr:from>
    <xdr:to>
      <xdr:col>16</xdr:col>
      <xdr:colOff>531020</xdr:colOff>
      <xdr:row>67</xdr:row>
      <xdr:rowOff>141686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22</xdr:row>
      <xdr:rowOff>4762</xdr:rowOff>
    </xdr:from>
    <xdr:to>
      <xdr:col>57</xdr:col>
      <xdr:colOff>642938</xdr:colOff>
      <xdr:row>43</xdr:row>
      <xdr:rowOff>166688</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23</xdr:row>
      <xdr:rowOff>4762</xdr:rowOff>
    </xdr:from>
    <xdr:to>
      <xdr:col>17</xdr:col>
      <xdr:colOff>304800</xdr:colOff>
      <xdr:row>37</xdr:row>
      <xdr:rowOff>80962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9525</xdr:colOff>
      <xdr:row>5</xdr:row>
      <xdr:rowOff>100012</xdr:rowOff>
    </xdr:from>
    <xdr:to>
      <xdr:col>17</xdr:col>
      <xdr:colOff>257175</xdr:colOff>
      <xdr:row>19</xdr:row>
      <xdr:rowOff>176212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7</xdr:row>
      <xdr:rowOff>125942</xdr:rowOff>
    </xdr:from>
    <xdr:to>
      <xdr:col>6</xdr:col>
      <xdr:colOff>529166</xdr:colOff>
      <xdr:row>22</xdr:row>
      <xdr:rowOff>1059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24</xdr:row>
      <xdr:rowOff>105834</xdr:rowOff>
    </xdr:from>
    <xdr:to>
      <xdr:col>6</xdr:col>
      <xdr:colOff>529166</xdr:colOff>
      <xdr:row>41</xdr:row>
      <xdr:rowOff>150284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45</xdr:row>
      <xdr:rowOff>0</xdr:rowOff>
    </xdr:from>
    <xdr:to>
      <xdr:col>6</xdr:col>
      <xdr:colOff>529166</xdr:colOff>
      <xdr:row>62</xdr:row>
      <xdr:rowOff>44450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0</xdr:colOff>
      <xdr:row>65</xdr:row>
      <xdr:rowOff>0</xdr:rowOff>
    </xdr:from>
    <xdr:to>
      <xdr:col>6</xdr:col>
      <xdr:colOff>529166</xdr:colOff>
      <xdr:row>82</xdr:row>
      <xdr:rowOff>44450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9</xdr:row>
      <xdr:rowOff>217715</xdr:rowOff>
    </xdr:from>
    <xdr:to>
      <xdr:col>6</xdr:col>
      <xdr:colOff>509512</xdr:colOff>
      <xdr:row>25</xdr:row>
      <xdr:rowOff>21772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xdr:row>
      <xdr:rowOff>4762</xdr:rowOff>
    </xdr:from>
    <xdr:to>
      <xdr:col>7</xdr:col>
      <xdr:colOff>2628900</xdr:colOff>
      <xdr:row>35</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261937</xdr:colOff>
      <xdr:row>2</xdr:row>
      <xdr:rowOff>15476</xdr:rowOff>
    </xdr:from>
    <xdr:to>
      <xdr:col>18</xdr:col>
      <xdr:colOff>392907</xdr:colOff>
      <xdr:row>31</xdr:row>
      <xdr:rowOff>178593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273844</xdr:colOff>
      <xdr:row>32</xdr:row>
      <xdr:rowOff>95251</xdr:rowOff>
    </xdr:from>
    <xdr:to>
      <xdr:col>18</xdr:col>
      <xdr:colOff>404814</xdr:colOff>
      <xdr:row>50</xdr:row>
      <xdr:rowOff>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9</xdr:col>
      <xdr:colOff>119062</xdr:colOff>
      <xdr:row>1</xdr:row>
      <xdr:rowOff>178594</xdr:rowOff>
    </xdr:from>
    <xdr:to>
      <xdr:col>18</xdr:col>
      <xdr:colOff>250032</xdr:colOff>
      <xdr:row>31</xdr:row>
      <xdr:rowOff>151211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95250</xdr:colOff>
      <xdr:row>33</xdr:row>
      <xdr:rowOff>23813</xdr:rowOff>
    </xdr:from>
    <xdr:to>
      <xdr:col>18</xdr:col>
      <xdr:colOff>226220</xdr:colOff>
      <xdr:row>66</xdr:row>
      <xdr:rowOff>186930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10</xdr:col>
      <xdr:colOff>23812</xdr:colOff>
      <xdr:row>2</xdr:row>
      <xdr:rowOff>0</xdr:rowOff>
    </xdr:from>
    <xdr:to>
      <xdr:col>19</xdr:col>
      <xdr:colOff>154782</xdr:colOff>
      <xdr:row>31</xdr:row>
      <xdr:rowOff>163117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0</xdr:colOff>
      <xdr:row>33</xdr:row>
      <xdr:rowOff>35719</xdr:rowOff>
    </xdr:from>
    <xdr:to>
      <xdr:col>19</xdr:col>
      <xdr:colOff>130970</xdr:colOff>
      <xdr:row>67</xdr:row>
      <xdr:rowOff>8336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5.bin"/><Relationship Id="rId1" Type="http://schemas.openxmlformats.org/officeDocument/2006/relationships/hyperlink" Target="http://www.insee.fr/fr/" TargetMode="External"/><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8"/>
  <sheetViews>
    <sheetView tabSelected="1" workbookViewId="0">
      <selection activeCell="A17" sqref="A17"/>
    </sheetView>
  </sheetViews>
  <sheetFormatPr baseColWidth="10" defaultRowHeight="15" x14ac:dyDescent="0.25"/>
  <sheetData>
    <row r="7" spans="7:7" x14ac:dyDescent="0.25">
      <c r="G7" s="139" t="s">
        <v>1370</v>
      </c>
    </row>
    <row r="17" spans="1:6" x14ac:dyDescent="0.25">
      <c r="A17" s="9" t="s">
        <v>1439</v>
      </c>
      <c r="D17" t="s">
        <v>1447</v>
      </c>
    </row>
    <row r="18" spans="1:6" x14ac:dyDescent="0.25">
      <c r="F18" t="s">
        <v>1448</v>
      </c>
    </row>
    <row r="20" spans="1:6" x14ac:dyDescent="0.25">
      <c r="A20" t="s">
        <v>58</v>
      </c>
    </row>
    <row r="22" spans="1:6" x14ac:dyDescent="0.25">
      <c r="A22" t="s">
        <v>59</v>
      </c>
      <c r="B22" s="12"/>
      <c r="C22" t="s">
        <v>60</v>
      </c>
    </row>
    <row r="24" spans="1:6" x14ac:dyDescent="0.25">
      <c r="A24" t="s">
        <v>59</v>
      </c>
      <c r="B24" s="5"/>
      <c r="C24" t="s">
        <v>1369</v>
      </c>
    </row>
    <row r="26" spans="1:6" x14ac:dyDescent="0.25">
      <c r="A26" t="s">
        <v>59</v>
      </c>
      <c r="B26" s="1"/>
      <c r="C26" t="s">
        <v>61</v>
      </c>
    </row>
    <row r="28" spans="1:6" x14ac:dyDescent="0.25">
      <c r="A28" t="s">
        <v>59</v>
      </c>
      <c r="B28" s="7"/>
      <c r="C28" t="s">
        <v>1368</v>
      </c>
    </row>
  </sheetData>
  <sheetProtection password="ACF5"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baseColWidth="10" defaultRowHeight="12.75" x14ac:dyDescent="0.2"/>
  <cols>
    <col min="1" max="1" width="11.42578125" style="16"/>
    <col min="2" max="2" width="21.7109375" style="16" customWidth="1"/>
    <col min="3" max="7" width="11.42578125" style="16"/>
    <col min="8" max="8" width="42.28515625" style="16" customWidth="1"/>
    <col min="9" max="9" width="11.42578125" style="16"/>
    <col min="10" max="10" width="19.28515625" style="16" customWidth="1"/>
    <col min="11" max="16384" width="11.42578125" style="16"/>
  </cols>
  <sheetData>
    <row r="1" spans="1:16" ht="18.75" x14ac:dyDescent="0.3">
      <c r="A1" s="44" t="s">
        <v>440</v>
      </c>
      <c r="B1" s="45"/>
      <c r="C1" s="45"/>
      <c r="D1" s="45"/>
      <c r="E1" s="45"/>
      <c r="F1" s="45"/>
      <c r="G1" s="45"/>
      <c r="H1" s="45"/>
    </row>
    <row r="4" spans="1:16" s="17" customFormat="1" x14ac:dyDescent="0.2">
      <c r="I4" s="16"/>
      <c r="J4" s="16"/>
      <c r="K4" s="16" t="s">
        <v>65</v>
      </c>
      <c r="L4" s="16" t="s">
        <v>66</v>
      </c>
      <c r="M4" s="16" t="s">
        <v>67</v>
      </c>
      <c r="N4" s="16" t="s">
        <v>68</v>
      </c>
      <c r="O4" s="16" t="s">
        <v>69</v>
      </c>
      <c r="P4" s="16" t="s">
        <v>70</v>
      </c>
    </row>
    <row r="5" spans="1:16" ht="25.5" x14ac:dyDescent="0.2">
      <c r="I5" s="17"/>
      <c r="J5" s="17"/>
      <c r="K5" s="41" t="str">
        <f>IF(param_menu!B6&lt;&gt;"",param_menu!B6,"")</f>
        <v/>
      </c>
      <c r="L5" s="41" t="str">
        <f>IF(param_menu!B7&lt;&gt;"",param_menu!B7,"")</f>
        <v/>
      </c>
      <c r="M5" s="41" t="str">
        <f>IF(param_menu!B8&lt;&gt;"",param_menu!B8,"")</f>
        <v/>
      </c>
      <c r="N5" s="41" t="str">
        <f>IF(param_menu!B9&lt;&gt;"",param_menu!B9,"")</f>
        <v/>
      </c>
      <c r="O5" s="41" t="str">
        <f>IF(param_menu!B10&lt;&gt;"",param_menu!B10,"")</f>
        <v/>
      </c>
      <c r="P5" s="41" t="str">
        <f>IF(param_menu!B11&lt;&gt;"",param_menu!B11,"")</f>
        <v/>
      </c>
    </row>
    <row r="6" spans="1:16" x14ac:dyDescent="0.2">
      <c r="I6" s="16" t="s">
        <v>73</v>
      </c>
      <c r="J6" s="42" t="str">
        <f>IF(param_menu!B15&lt;&gt;"",param_menu!B15,"")</f>
        <v>récolte</v>
      </c>
      <c r="K6" s="164">
        <f>SUMIFS(saisie_cult!$G$14:$G$1013,saisie_cult!$E$14:$E$1013,K$5,saisie_cult!$F$14:$F$1013,$J6)</f>
        <v>0</v>
      </c>
      <c r="L6" s="164">
        <f>SUMIFS(saisie_cult!$G$14:$G$1013,saisie_cult!$E$14:$E$1013,L5,saisie_cult!$F$14:$F$1013,$J6)</f>
        <v>0</v>
      </c>
      <c r="M6" s="164">
        <f>SUMIFS(saisie_cult!$G$14:$G$1013,saisie_cult!$E$14:$E$1013,M5,saisie_cult!$F$14:$F$1013,$J6)</f>
        <v>0</v>
      </c>
      <c r="N6" s="164">
        <f>SUMIFS(saisie_cult!$G$14:$G$1013,saisie_cult!$E$14:$E$1013,N5,saisie_cult!$F$14:$F$1013,$J6)</f>
        <v>0</v>
      </c>
      <c r="O6" s="164">
        <f>SUMIFS(saisie_cult!$G$14:$G$1013,saisie_cult!$E$14:$E$1013,O5,saisie_cult!$F$14:$F$1013,$J6)</f>
        <v>0</v>
      </c>
      <c r="P6" s="164">
        <f>SUMIFS(saisie_cult!$G$14:$G$1013,saisie_cult!$E$14:$E$1013,P5,saisie_cult!$F$14:$F$1013,$J6)</f>
        <v>0</v>
      </c>
    </row>
    <row r="7" spans="1:16" x14ac:dyDescent="0.2">
      <c r="I7" s="16" t="s">
        <v>74</v>
      </c>
      <c r="J7" s="42" t="str">
        <f>IF(param_menu!B16&lt;&gt;"",param_menu!B16,"")</f>
        <v/>
      </c>
      <c r="K7" s="164">
        <f>SUMIFS(saisie_cult!$G$14:$G$1013,saisie_cult!$E$14:$E$1013,K$5,saisie_cult!$F$14:$F$1013,$J7)</f>
        <v>0</v>
      </c>
      <c r="L7" s="164">
        <f>SUMIFS(saisie_cult!$G$14:$G$1013,saisie_cult!$E$14:$E$1013,L$5,saisie_cult!$F$14:$F$1013,$J7)</f>
        <v>0</v>
      </c>
      <c r="M7" s="164">
        <f>SUMIFS(saisie_cult!$G$14:$G$1013,saisie_cult!$E$14:$E$1013,M$5,saisie_cult!$F$14:$F$1013,$J7)</f>
        <v>0</v>
      </c>
      <c r="N7" s="164">
        <f>SUMIFS(saisie_cult!$G$14:$G$1013,saisie_cult!$E$14:$E$1013,N$5,saisie_cult!$F$14:$F$1013,$J7)</f>
        <v>0</v>
      </c>
      <c r="O7" s="164">
        <f>SUMIFS(saisie_cult!$G$14:$G$1013,saisie_cult!$E$14:$E$1013,O$5,saisie_cult!$F$14:$F$1013,$J7)</f>
        <v>0</v>
      </c>
      <c r="P7" s="164">
        <f>SUMIFS(saisie_cult!$G$14:$G$1013,saisie_cult!$E$14:$E$1013,P$5,saisie_cult!$F$14:$F$1013,$J7)</f>
        <v>0</v>
      </c>
    </row>
    <row r="8" spans="1:16" x14ac:dyDescent="0.2">
      <c r="I8" s="16" t="s">
        <v>75</v>
      </c>
      <c r="J8" s="42" t="str">
        <f>IF(param_menu!B17&lt;&gt;"",param_menu!B17,"")</f>
        <v/>
      </c>
      <c r="K8" s="164">
        <f>SUMIFS(saisie_cult!$G$14:$G$1013,saisie_cult!$E$14:$E$1013,K$5,saisie_cult!$F$14:$F$1013,$J8)</f>
        <v>0</v>
      </c>
      <c r="L8" s="164">
        <f>SUMIFS(saisie_cult!$G$14:$G$1013,saisie_cult!$E$14:$E$1013,L$5,saisie_cult!$F$14:$F$1013,$J8)</f>
        <v>0</v>
      </c>
      <c r="M8" s="164">
        <f>SUMIFS(saisie_cult!$G$14:$G$1013,saisie_cult!$E$14:$E$1013,M$5,saisie_cult!$F$14:$F$1013,$J8)</f>
        <v>0</v>
      </c>
      <c r="N8" s="164">
        <f>SUMIFS(saisie_cult!$G$14:$G$1013,saisie_cult!$E$14:$E$1013,N$5,saisie_cult!$F$14:$F$1013,$J8)</f>
        <v>0</v>
      </c>
      <c r="O8" s="164">
        <f>SUMIFS(saisie_cult!$G$14:$G$1013,saisie_cult!$E$14:$E$1013,O$5,saisie_cult!$F$14:$F$1013,$J8)</f>
        <v>0</v>
      </c>
      <c r="P8" s="164">
        <f>SUMIFS(saisie_cult!$G$14:$G$1013,saisie_cult!$E$14:$E$1013,P$5,saisie_cult!$F$14:$F$1013,$J8)</f>
        <v>0</v>
      </c>
    </row>
    <row r="9" spans="1:16" x14ac:dyDescent="0.2">
      <c r="I9" s="16" t="s">
        <v>76</v>
      </c>
      <c r="J9" s="42" t="str">
        <f>IF(param_menu!B18&lt;&gt;"",param_menu!B18,"")</f>
        <v/>
      </c>
      <c r="K9" s="164">
        <f>SUMIFS(saisie_cult!$G$14:$G$1013,saisie_cult!$E$14:$E$1013,K$5,saisie_cult!$F$14:$F$1013,$J9)</f>
        <v>0</v>
      </c>
      <c r="L9" s="164">
        <f>SUMIFS(saisie_cult!$G$14:$G$1013,saisie_cult!$E$14:$E$1013,L$5,saisie_cult!$F$14:$F$1013,$J9)</f>
        <v>0</v>
      </c>
      <c r="M9" s="164">
        <f>SUMIFS(saisie_cult!$G$14:$G$1013,saisie_cult!$E$14:$E$1013,M$5,saisie_cult!$F$14:$F$1013,$J9)</f>
        <v>0</v>
      </c>
      <c r="N9" s="164">
        <f>SUMIFS(saisie_cult!$G$14:$G$1013,saisie_cult!$E$14:$E$1013,N$5,saisie_cult!$F$14:$F$1013,$J9)</f>
        <v>0</v>
      </c>
      <c r="O9" s="164">
        <f>SUMIFS(saisie_cult!$G$14:$G$1013,saisie_cult!$E$14:$E$1013,O$5,saisie_cult!$F$14:$F$1013,$J9)</f>
        <v>0</v>
      </c>
      <c r="P9" s="164">
        <f>SUMIFS(saisie_cult!$G$14:$G$1013,saisie_cult!$E$14:$E$1013,P$5,saisie_cult!$F$14:$F$1013,$J9)</f>
        <v>0</v>
      </c>
    </row>
    <row r="10" spans="1:16" x14ac:dyDescent="0.2">
      <c r="I10" s="16" t="s">
        <v>77</v>
      </c>
      <c r="J10" s="42" t="str">
        <f>IF(param_menu!B19&lt;&gt;"",param_menu!B19,"")</f>
        <v/>
      </c>
      <c r="K10" s="164">
        <f>SUMIFS(saisie_cult!$G$14:$G$1013,saisie_cult!$E$14:$E$1013,K$5,saisie_cult!$F$14:$F$1013,$J10)</f>
        <v>0</v>
      </c>
      <c r="L10" s="164">
        <f>SUMIFS(saisie_cult!$G$14:$G$1013,saisie_cult!$E$14:$E$1013,L$5,saisie_cult!$F$14:$F$1013,$J10)</f>
        <v>0</v>
      </c>
      <c r="M10" s="164">
        <f>SUMIFS(saisie_cult!$G$14:$G$1013,saisie_cult!$E$14:$E$1013,M$5,saisie_cult!$F$14:$F$1013,$J10)</f>
        <v>0</v>
      </c>
      <c r="N10" s="164">
        <f>SUMIFS(saisie_cult!$G$14:$G$1013,saisie_cult!$E$14:$E$1013,N$5,saisie_cult!$F$14:$F$1013,$J10)</f>
        <v>0</v>
      </c>
      <c r="O10" s="164">
        <f>SUMIFS(saisie_cult!$G$14:$G$1013,saisie_cult!$E$14:$E$1013,O$5,saisie_cult!$F$14:$F$1013,$J10)</f>
        <v>0</v>
      </c>
      <c r="P10" s="164">
        <f>SUMIFS(saisie_cult!$G$14:$G$1013,saisie_cult!$E$14:$E$1013,P$5,saisie_cult!$F$14:$F$1013,$J10)</f>
        <v>0</v>
      </c>
    </row>
    <row r="11" spans="1:16" x14ac:dyDescent="0.2">
      <c r="I11" s="16" t="s">
        <v>78</v>
      </c>
      <c r="J11" s="42" t="str">
        <f>IF(param_menu!B20&lt;&gt;"",param_menu!B20,"")</f>
        <v/>
      </c>
      <c r="K11" s="164">
        <f>SUMIFS(saisie_cult!$G$14:$G$1013,saisie_cult!$E$14:$E$1013,K$5,saisie_cult!$F$14:$F$1013,$J11)</f>
        <v>0</v>
      </c>
      <c r="L11" s="164">
        <f>SUMIFS(saisie_cult!$G$14:$G$1013,saisie_cult!$E$14:$E$1013,L$5,saisie_cult!$F$14:$F$1013,$J11)</f>
        <v>0</v>
      </c>
      <c r="M11" s="164">
        <f>SUMIFS(saisie_cult!$G$14:$G$1013,saisie_cult!$E$14:$E$1013,M$5,saisie_cult!$F$14:$F$1013,$J11)</f>
        <v>0</v>
      </c>
      <c r="N11" s="164">
        <f>SUMIFS(saisie_cult!$G$14:$G$1013,saisie_cult!$E$14:$E$1013,N$5,saisie_cult!$F$14:$F$1013,$J11)</f>
        <v>0</v>
      </c>
      <c r="O11" s="164">
        <f>SUMIFS(saisie_cult!$G$14:$G$1013,saisie_cult!$E$14:$E$1013,O$5,saisie_cult!$F$14:$F$1013,$J11)</f>
        <v>0</v>
      </c>
      <c r="P11" s="164">
        <f>SUMIFS(saisie_cult!$G$14:$G$1013,saisie_cult!$E$14:$E$1013,P$5,saisie_cult!$F$14:$F$1013,$J11)</f>
        <v>0</v>
      </c>
    </row>
    <row r="12" spans="1:16" x14ac:dyDescent="0.2">
      <c r="I12" s="16" t="s">
        <v>79</v>
      </c>
      <c r="J12" s="42" t="str">
        <f>IF(param_menu!B21&lt;&gt;"",param_menu!B21,"")</f>
        <v/>
      </c>
      <c r="K12" s="164">
        <f>SUMIFS(saisie_cult!$G$14:$G$1013,saisie_cult!$E$14:$E$1013,K$5,saisie_cult!$F$14:$F$1013,$J12)</f>
        <v>0</v>
      </c>
      <c r="L12" s="164">
        <f>SUMIFS(saisie_cult!$G$14:$G$1013,saisie_cult!$E$14:$E$1013,L$5,saisie_cult!$F$14:$F$1013,$J12)</f>
        <v>0</v>
      </c>
      <c r="M12" s="164">
        <f>SUMIFS(saisie_cult!$G$14:$G$1013,saisie_cult!$E$14:$E$1013,M$5,saisie_cult!$F$14:$F$1013,$J12)</f>
        <v>0</v>
      </c>
      <c r="N12" s="164">
        <f>SUMIFS(saisie_cult!$G$14:$G$1013,saisie_cult!$E$14:$E$1013,N$5,saisie_cult!$F$14:$F$1013,$J12)</f>
        <v>0</v>
      </c>
      <c r="O12" s="164">
        <f>SUMIFS(saisie_cult!$G$14:$G$1013,saisie_cult!$E$14:$E$1013,O$5,saisie_cult!$F$14:$F$1013,$J12)</f>
        <v>0</v>
      </c>
      <c r="P12" s="164">
        <f>SUMIFS(saisie_cult!$G$14:$G$1013,saisie_cult!$E$14:$E$1013,P$5,saisie_cult!$F$14:$F$1013,$J12)</f>
        <v>0</v>
      </c>
    </row>
    <row r="13" spans="1:16" x14ac:dyDescent="0.2">
      <c r="I13" s="16" t="s">
        <v>80</v>
      </c>
      <c r="J13" s="42" t="str">
        <f>IF(param_menu!B22&lt;&gt;"",param_menu!B22,"")</f>
        <v/>
      </c>
      <c r="K13" s="164">
        <f>SUMIFS(saisie_cult!$G$14:$G$1013,saisie_cult!$E$14:$E$1013,K$5,saisie_cult!$F$14:$F$1013,$J13)</f>
        <v>0</v>
      </c>
      <c r="L13" s="164">
        <f>SUMIFS(saisie_cult!$G$14:$G$1013,saisie_cult!$E$14:$E$1013,L$5,saisie_cult!$F$14:$F$1013,$J13)</f>
        <v>0</v>
      </c>
      <c r="M13" s="164">
        <f>SUMIFS(saisie_cult!$G$14:$G$1013,saisie_cult!$E$14:$E$1013,M$5,saisie_cult!$F$14:$F$1013,$J13)</f>
        <v>0</v>
      </c>
      <c r="N13" s="164">
        <f>SUMIFS(saisie_cult!$G$14:$G$1013,saisie_cult!$E$14:$E$1013,N$5,saisie_cult!$F$14:$F$1013,$J13)</f>
        <v>0</v>
      </c>
      <c r="O13" s="164">
        <f>SUMIFS(saisie_cult!$G$14:$G$1013,saisie_cult!$E$14:$E$1013,O$5,saisie_cult!$F$14:$F$1013,$J13)</f>
        <v>0</v>
      </c>
      <c r="P13" s="164">
        <f>SUMIFS(saisie_cult!$G$14:$G$1013,saisie_cult!$E$14:$E$1013,P$5,saisie_cult!$F$14:$F$1013,$J13)</f>
        <v>0</v>
      </c>
    </row>
    <row r="14" spans="1:16" x14ac:dyDescent="0.2">
      <c r="I14" s="16" t="s">
        <v>81</v>
      </c>
      <c r="J14" s="42" t="str">
        <f>IF(param_menu!B23&lt;&gt;"",param_menu!B23,"")</f>
        <v/>
      </c>
      <c r="K14" s="164">
        <f>SUMIFS(saisie_cult!$G$14:$G$1013,saisie_cult!$E$14:$E$1013,K$5,saisie_cult!$F$14:$F$1013,$J14)</f>
        <v>0</v>
      </c>
      <c r="L14" s="164">
        <f>SUMIFS(saisie_cult!$G$14:$G$1013,saisie_cult!$E$14:$E$1013,L$5,saisie_cult!$F$14:$F$1013,$J14)</f>
        <v>0</v>
      </c>
      <c r="M14" s="164">
        <f>SUMIFS(saisie_cult!$G$14:$G$1013,saisie_cult!$E$14:$E$1013,M$5,saisie_cult!$F$14:$F$1013,$J14)</f>
        <v>0</v>
      </c>
      <c r="N14" s="164">
        <f>SUMIFS(saisie_cult!$G$14:$G$1013,saisie_cult!$E$14:$E$1013,N$5,saisie_cult!$F$14:$F$1013,$J14)</f>
        <v>0</v>
      </c>
      <c r="O14" s="164">
        <f>SUMIFS(saisie_cult!$G$14:$G$1013,saisie_cult!$E$14:$E$1013,O$5,saisie_cult!$F$14:$F$1013,$J14)</f>
        <v>0</v>
      </c>
      <c r="P14" s="164">
        <f>SUMIFS(saisie_cult!$G$14:$G$1013,saisie_cult!$E$14:$E$1013,P$5,saisie_cult!$F$14:$F$1013,$J14)</f>
        <v>0</v>
      </c>
    </row>
    <row r="15" spans="1:16" x14ac:dyDescent="0.2">
      <c r="I15" s="16" t="s">
        <v>82</v>
      </c>
      <c r="J15" s="42" t="str">
        <f>IF(param_menu!B24&lt;&gt;"",param_menu!B24,"")</f>
        <v/>
      </c>
      <c r="K15" s="164">
        <f>SUMIFS(saisie_cult!$G$14:$G$1013,saisie_cult!$E$14:$E$1013,K$5,saisie_cult!$F$14:$F$1013,$J15)</f>
        <v>0</v>
      </c>
      <c r="L15" s="164">
        <f>SUMIFS(saisie_cult!$G$14:$G$1013,saisie_cult!$E$14:$E$1013,L$5,saisie_cult!$F$14:$F$1013,$J15)</f>
        <v>0</v>
      </c>
      <c r="M15" s="164">
        <f>SUMIFS(saisie_cult!$G$14:$G$1013,saisie_cult!$E$14:$E$1013,M$5,saisie_cult!$F$14:$F$1013,$J15)</f>
        <v>0</v>
      </c>
      <c r="N15" s="164">
        <f>SUMIFS(saisie_cult!$G$14:$G$1013,saisie_cult!$E$14:$E$1013,N$5,saisie_cult!$F$14:$F$1013,$J15)</f>
        <v>0</v>
      </c>
      <c r="O15" s="164">
        <f>SUMIFS(saisie_cult!$G$14:$G$1013,saisie_cult!$E$14:$E$1013,O$5,saisie_cult!$F$14:$F$1013,$J15)</f>
        <v>0</v>
      </c>
      <c r="P15" s="164">
        <f>SUMIFS(saisie_cult!$G$14:$G$1013,saisie_cult!$E$14:$E$1013,P$5,saisie_cult!$F$14:$F$1013,$J15)</f>
        <v>0</v>
      </c>
    </row>
    <row r="16" spans="1:16" x14ac:dyDescent="0.2">
      <c r="I16" s="16" t="s">
        <v>83</v>
      </c>
      <c r="J16" s="42" t="str">
        <f>IF(param_menu!B25&lt;&gt;"",param_menu!B25,"")</f>
        <v/>
      </c>
      <c r="K16" s="164">
        <f>SUMIFS(saisie_cult!$G$14:$G$1013,saisie_cult!$E$14:$E$1013,K$5,saisie_cult!$F$14:$F$1013,$J16)</f>
        <v>0</v>
      </c>
      <c r="L16" s="164">
        <f>SUMIFS(saisie_cult!$G$14:$G$1013,saisie_cult!$E$14:$E$1013,L$5,saisie_cult!$F$14:$F$1013,$J16)</f>
        <v>0</v>
      </c>
      <c r="M16" s="164">
        <f>SUMIFS(saisie_cult!$G$14:$G$1013,saisie_cult!$E$14:$E$1013,M$5,saisie_cult!$F$14:$F$1013,$J16)</f>
        <v>0</v>
      </c>
      <c r="N16" s="164">
        <f>SUMIFS(saisie_cult!$G$14:$G$1013,saisie_cult!$E$14:$E$1013,N$5,saisie_cult!$F$14:$F$1013,$J16)</f>
        <v>0</v>
      </c>
      <c r="O16" s="164">
        <f>SUMIFS(saisie_cult!$G$14:$G$1013,saisie_cult!$E$14:$E$1013,O$5,saisie_cult!$F$14:$F$1013,$J16)</f>
        <v>0</v>
      </c>
      <c r="P16" s="164">
        <f>SUMIFS(saisie_cult!$G$14:$G$1013,saisie_cult!$E$14:$E$1013,P$5,saisie_cult!$F$14:$F$1013,$J16)</f>
        <v>0</v>
      </c>
    </row>
    <row r="17" spans="9:16" x14ac:dyDescent="0.2">
      <c r="I17" s="16" t="s">
        <v>84</v>
      </c>
      <c r="J17" s="42" t="str">
        <f>IF(param_menu!B26&lt;&gt;"",param_menu!B26,"")</f>
        <v/>
      </c>
      <c r="K17" s="164">
        <f>SUMIFS(saisie_cult!$G$14:$G$1013,saisie_cult!$E$14:$E$1013,K$5,saisie_cult!$F$14:$F$1013,$J17)</f>
        <v>0</v>
      </c>
      <c r="L17" s="164">
        <f>SUMIFS(saisie_cult!$G$14:$G$1013,saisie_cult!$E$14:$E$1013,L$5,saisie_cult!$F$14:$F$1013,$J17)</f>
        <v>0</v>
      </c>
      <c r="M17" s="164">
        <f>SUMIFS(saisie_cult!$G$14:$G$1013,saisie_cult!$E$14:$E$1013,M$5,saisie_cult!$F$14:$F$1013,$J17)</f>
        <v>0</v>
      </c>
      <c r="N17" s="164">
        <f>SUMIFS(saisie_cult!$G$14:$G$1013,saisie_cult!$E$14:$E$1013,N$5,saisie_cult!$F$14:$F$1013,$J17)</f>
        <v>0</v>
      </c>
      <c r="O17" s="164">
        <f>SUMIFS(saisie_cult!$G$14:$G$1013,saisie_cult!$E$14:$E$1013,O$5,saisie_cult!$F$14:$F$1013,$J17)</f>
        <v>0</v>
      </c>
      <c r="P17" s="164">
        <f>SUMIFS(saisie_cult!$G$14:$G$1013,saisie_cult!$E$14:$E$1013,P$5,saisie_cult!$F$14:$F$1013,$J17)</f>
        <v>0</v>
      </c>
    </row>
    <row r="18" spans="9:16" x14ac:dyDescent="0.2">
      <c r="I18" s="16" t="s">
        <v>85</v>
      </c>
      <c r="J18" s="42" t="str">
        <f>IF(param_menu!B27&lt;&gt;"",param_menu!B27,"")</f>
        <v/>
      </c>
      <c r="K18" s="164">
        <f>SUMIFS(saisie_cult!$G$14:$G$1013,saisie_cult!$E$14:$E$1013,K$5,saisie_cult!$F$14:$F$1013,$J18)</f>
        <v>0</v>
      </c>
      <c r="L18" s="164">
        <f>SUMIFS(saisie_cult!$G$14:$G$1013,saisie_cult!$E$14:$E$1013,L$5,saisie_cult!$F$14:$F$1013,$J18)</f>
        <v>0</v>
      </c>
      <c r="M18" s="164">
        <f>SUMIFS(saisie_cult!$G$14:$G$1013,saisie_cult!$E$14:$E$1013,M$5,saisie_cult!$F$14:$F$1013,$J18)</f>
        <v>0</v>
      </c>
      <c r="N18" s="164">
        <f>SUMIFS(saisie_cult!$G$14:$G$1013,saisie_cult!$E$14:$E$1013,N$5,saisie_cult!$F$14:$F$1013,$J18)</f>
        <v>0</v>
      </c>
      <c r="O18" s="164">
        <f>SUMIFS(saisie_cult!$G$14:$G$1013,saisie_cult!$E$14:$E$1013,O$5,saisie_cult!$F$14:$F$1013,$J18)</f>
        <v>0</v>
      </c>
      <c r="P18" s="164">
        <f>SUMIFS(saisie_cult!$G$14:$G$1013,saisie_cult!$E$14:$E$1013,P$5,saisie_cult!$F$14:$F$1013,$J18)</f>
        <v>0</v>
      </c>
    </row>
    <row r="19" spans="9:16" x14ac:dyDescent="0.2">
      <c r="I19" s="16" t="s">
        <v>86</v>
      </c>
      <c r="J19" s="42" t="str">
        <f>IF(param_menu!B28&lt;&gt;"",param_menu!B28,"")</f>
        <v/>
      </c>
      <c r="K19" s="164">
        <f>SUMIFS(saisie_cult!$G$14:$G$1013,saisie_cult!$E$14:$E$1013,K$5,saisie_cult!$F$14:$F$1013,$J19)</f>
        <v>0</v>
      </c>
      <c r="L19" s="164">
        <f>SUMIFS(saisie_cult!$G$14:$G$1013,saisie_cult!$E$14:$E$1013,L$5,saisie_cult!$F$14:$F$1013,$J19)</f>
        <v>0</v>
      </c>
      <c r="M19" s="164">
        <f>SUMIFS(saisie_cult!$G$14:$G$1013,saisie_cult!$E$14:$E$1013,M$5,saisie_cult!$F$14:$F$1013,$J19)</f>
        <v>0</v>
      </c>
      <c r="N19" s="164">
        <f>SUMIFS(saisie_cult!$G$14:$G$1013,saisie_cult!$E$14:$E$1013,N$5,saisie_cult!$F$14:$F$1013,$J19)</f>
        <v>0</v>
      </c>
      <c r="O19" s="164">
        <f>SUMIFS(saisie_cult!$G$14:$G$1013,saisie_cult!$E$14:$E$1013,O$5,saisie_cult!$F$14:$F$1013,$J19)</f>
        <v>0</v>
      </c>
      <c r="P19" s="164">
        <f>SUMIFS(saisie_cult!$G$14:$G$1013,saisie_cult!$E$14:$E$1013,P$5,saisie_cult!$F$14:$F$1013,$J19)</f>
        <v>0</v>
      </c>
    </row>
    <row r="20" spans="9:16" x14ac:dyDescent="0.2">
      <c r="I20" s="16" t="s">
        <v>87</v>
      </c>
      <c r="J20" s="42" t="str">
        <f>IF(param_menu!B29&lt;&gt;"",param_menu!B29,"")</f>
        <v/>
      </c>
      <c r="K20" s="164">
        <f>SUMIFS(saisie_cult!$G$14:$G$1013,saisie_cult!$E$14:$E$1013,K$5,saisie_cult!$F$14:$F$1013,$J20)</f>
        <v>0</v>
      </c>
      <c r="L20" s="164">
        <f>SUMIFS(saisie_cult!$G$14:$G$1013,saisie_cult!$E$14:$E$1013,L$5,saisie_cult!$F$14:$F$1013,$J20)</f>
        <v>0</v>
      </c>
      <c r="M20" s="164">
        <f>SUMIFS(saisie_cult!$G$14:$G$1013,saisie_cult!$E$14:$E$1013,M$5,saisie_cult!$F$14:$F$1013,$J20)</f>
        <v>0</v>
      </c>
      <c r="N20" s="164">
        <f>SUMIFS(saisie_cult!$G$14:$G$1013,saisie_cult!$E$14:$E$1013,N$5,saisie_cult!$F$14:$F$1013,$J20)</f>
        <v>0</v>
      </c>
      <c r="O20" s="164">
        <f>SUMIFS(saisie_cult!$G$14:$G$1013,saisie_cult!$E$14:$E$1013,O$5,saisie_cult!$F$14:$F$1013,$J20)</f>
        <v>0</v>
      </c>
      <c r="P20" s="164">
        <f>SUMIFS(saisie_cult!$G$14:$G$1013,saisie_cult!$E$14:$E$1013,P$5,saisie_cult!$F$14:$F$1013,$J20)</f>
        <v>0</v>
      </c>
    </row>
    <row r="21" spans="9:16" x14ac:dyDescent="0.2">
      <c r="I21" s="16" t="s">
        <v>88</v>
      </c>
      <c r="J21" s="42" t="str">
        <f>IF(param_menu!B30&lt;&gt;"",param_menu!B30,"")</f>
        <v/>
      </c>
      <c r="K21" s="164">
        <f>SUMIFS(saisie_cult!$G$14:$G$1013,saisie_cult!$E$14:$E$1013,K$5,saisie_cult!$F$14:$F$1013,$J21)</f>
        <v>0</v>
      </c>
      <c r="L21" s="164">
        <f>SUMIFS(saisie_cult!$G$14:$G$1013,saisie_cult!$E$14:$E$1013,L$5,saisie_cult!$F$14:$F$1013,$J21)</f>
        <v>0</v>
      </c>
      <c r="M21" s="164">
        <f>SUMIFS(saisie_cult!$G$14:$G$1013,saisie_cult!$E$14:$E$1013,M$5,saisie_cult!$F$14:$F$1013,$J21)</f>
        <v>0</v>
      </c>
      <c r="N21" s="164">
        <f>SUMIFS(saisie_cult!$G$14:$G$1013,saisie_cult!$E$14:$E$1013,N$5,saisie_cult!$F$14:$F$1013,$J21)</f>
        <v>0</v>
      </c>
      <c r="O21" s="164">
        <f>SUMIFS(saisie_cult!$G$14:$G$1013,saisie_cult!$E$14:$E$1013,O$5,saisie_cult!$F$14:$F$1013,$J21)</f>
        <v>0</v>
      </c>
      <c r="P21" s="164">
        <f>SUMIFS(saisie_cult!$G$14:$G$1013,saisie_cult!$E$14:$E$1013,P$5,saisie_cult!$F$14:$F$1013,$J21)</f>
        <v>0</v>
      </c>
    </row>
    <row r="22" spans="9:16" x14ac:dyDescent="0.2">
      <c r="I22" s="16" t="s">
        <v>89</v>
      </c>
      <c r="J22" s="42" t="str">
        <f>IF(param_menu!B31&lt;&gt;"",param_menu!B31,"")</f>
        <v/>
      </c>
      <c r="K22" s="164">
        <f>SUMIFS(saisie_cult!$G$14:$G$1013,saisie_cult!$E$14:$E$1013,K$5,saisie_cult!$F$14:$F$1013,$J22)</f>
        <v>0</v>
      </c>
      <c r="L22" s="164">
        <f>SUMIFS(saisie_cult!$G$14:$G$1013,saisie_cult!$E$14:$E$1013,L$5,saisie_cult!$F$14:$F$1013,$J22)</f>
        <v>0</v>
      </c>
      <c r="M22" s="164">
        <f>SUMIFS(saisie_cult!$G$14:$G$1013,saisie_cult!$E$14:$E$1013,M$5,saisie_cult!$F$14:$F$1013,$J22)</f>
        <v>0</v>
      </c>
      <c r="N22" s="164">
        <f>SUMIFS(saisie_cult!$G$14:$G$1013,saisie_cult!$E$14:$E$1013,N$5,saisie_cult!$F$14:$F$1013,$J22)</f>
        <v>0</v>
      </c>
      <c r="O22" s="164">
        <f>SUMIFS(saisie_cult!$G$14:$G$1013,saisie_cult!$E$14:$E$1013,O$5,saisie_cult!$F$14:$F$1013,$J22)</f>
        <v>0</v>
      </c>
      <c r="P22" s="164">
        <f>SUMIFS(saisie_cult!$G$14:$G$1013,saisie_cult!$E$14:$E$1013,P$5,saisie_cult!$F$14:$F$1013,$J22)</f>
        <v>0</v>
      </c>
    </row>
    <row r="23" spans="9:16" x14ac:dyDescent="0.2">
      <c r="I23" s="16" t="s">
        <v>90</v>
      </c>
      <c r="J23" s="42" t="str">
        <f>IF(param_menu!B32&lt;&gt;"",param_menu!B32,"")</f>
        <v/>
      </c>
      <c r="K23" s="164">
        <f>SUMIFS(saisie_cult!$G$14:$G$1013,saisie_cult!$E$14:$E$1013,K$5,saisie_cult!$F$14:$F$1013,$J23)</f>
        <v>0</v>
      </c>
      <c r="L23" s="164">
        <f>SUMIFS(saisie_cult!$G$14:$G$1013,saisie_cult!$E$14:$E$1013,L$5,saisie_cult!$F$14:$F$1013,$J23)</f>
        <v>0</v>
      </c>
      <c r="M23" s="164">
        <f>SUMIFS(saisie_cult!$G$14:$G$1013,saisie_cult!$E$14:$E$1013,M$5,saisie_cult!$F$14:$F$1013,$J23)</f>
        <v>0</v>
      </c>
      <c r="N23" s="164">
        <f>SUMIFS(saisie_cult!$G$14:$G$1013,saisie_cult!$E$14:$E$1013,N$5,saisie_cult!$F$14:$F$1013,$J23)</f>
        <v>0</v>
      </c>
      <c r="O23" s="164">
        <f>SUMIFS(saisie_cult!$G$14:$G$1013,saisie_cult!$E$14:$E$1013,O$5,saisie_cult!$F$14:$F$1013,$J23)</f>
        <v>0</v>
      </c>
      <c r="P23" s="164">
        <f>SUMIFS(saisie_cult!$G$14:$G$1013,saisie_cult!$E$14:$E$1013,P$5,saisie_cult!$F$14:$F$1013,$J23)</f>
        <v>0</v>
      </c>
    </row>
    <row r="24" spans="9:16" x14ac:dyDescent="0.2">
      <c r="I24" s="16" t="s">
        <v>91</v>
      </c>
      <c r="J24" s="42" t="str">
        <f>IF(param_menu!B33&lt;&gt;"",param_menu!B33,"")</f>
        <v/>
      </c>
      <c r="K24" s="164">
        <f>SUMIFS(saisie_cult!$G$14:$G$1013,saisie_cult!$E$14:$E$1013,K$5,saisie_cult!$F$14:$F$1013,$J24)</f>
        <v>0</v>
      </c>
      <c r="L24" s="164">
        <f>SUMIFS(saisie_cult!$G$14:$G$1013,saisie_cult!$E$14:$E$1013,L$5,saisie_cult!$F$14:$F$1013,$J24)</f>
        <v>0</v>
      </c>
      <c r="M24" s="164">
        <f>SUMIFS(saisie_cult!$G$14:$G$1013,saisie_cult!$E$14:$E$1013,M$5,saisie_cult!$F$14:$F$1013,$J24)</f>
        <v>0</v>
      </c>
      <c r="N24" s="164">
        <f>SUMIFS(saisie_cult!$G$14:$G$1013,saisie_cult!$E$14:$E$1013,N$5,saisie_cult!$F$14:$F$1013,$J24)</f>
        <v>0</v>
      </c>
      <c r="O24" s="164">
        <f>SUMIFS(saisie_cult!$G$14:$G$1013,saisie_cult!$E$14:$E$1013,O$5,saisie_cult!$F$14:$F$1013,$J24)</f>
        <v>0</v>
      </c>
      <c r="P24" s="164">
        <f>SUMIFS(saisie_cult!$G$14:$G$1013,saisie_cult!$E$14:$E$1013,P$5,saisie_cult!$F$14:$F$1013,$J24)</f>
        <v>0</v>
      </c>
    </row>
    <row r="25" spans="9:16" x14ac:dyDescent="0.2">
      <c r="I25" s="16" t="s">
        <v>92</v>
      </c>
      <c r="J25" s="42" t="str">
        <f>IF(param_menu!B34&lt;&gt;"",param_menu!B34,"")</f>
        <v/>
      </c>
      <c r="K25" s="164">
        <f>SUMIFS(saisie_cult!$G$14:$G$1013,saisie_cult!$E$14:$E$1013,K$5,saisie_cult!$F$14:$F$1013,$J25)</f>
        <v>0</v>
      </c>
      <c r="L25" s="164">
        <f>SUMIFS(saisie_cult!$G$14:$G$1013,saisie_cult!$E$14:$E$1013,L$5,saisie_cult!$F$14:$F$1013,$J25)</f>
        <v>0</v>
      </c>
      <c r="M25" s="164">
        <f>SUMIFS(saisie_cult!$G$14:$G$1013,saisie_cult!$E$14:$E$1013,M$5,saisie_cult!$F$14:$F$1013,$J25)</f>
        <v>0</v>
      </c>
      <c r="N25" s="164">
        <f>SUMIFS(saisie_cult!$G$14:$G$1013,saisie_cult!$E$14:$E$1013,N$5,saisie_cult!$F$14:$F$1013,$J25)</f>
        <v>0</v>
      </c>
      <c r="O25" s="164">
        <f>SUMIFS(saisie_cult!$G$14:$G$1013,saisie_cult!$E$14:$E$1013,O$5,saisie_cult!$F$14:$F$1013,$J25)</f>
        <v>0</v>
      </c>
      <c r="P25" s="164">
        <f>SUMIFS(saisie_cult!$G$14:$G$1013,saisie_cult!$E$14:$E$1013,P$5,saisie_cult!$F$14:$F$1013,$J25)</f>
        <v>0</v>
      </c>
    </row>
  </sheetData>
  <sheetProtection password="ACF5"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5"/>
  <sheetViews>
    <sheetView zoomScale="80" zoomScaleNormal="80" workbookViewId="0">
      <selection activeCell="X31" sqref="X31"/>
    </sheetView>
  </sheetViews>
  <sheetFormatPr baseColWidth="10" defaultColWidth="3.7109375" defaultRowHeight="12.75" x14ac:dyDescent="0.2"/>
  <cols>
    <col min="1" max="1" width="30" style="16" customWidth="1"/>
    <col min="2" max="2" width="27.28515625" style="16" customWidth="1"/>
    <col min="3" max="3" width="6.85546875" style="16" customWidth="1"/>
    <col min="4" max="54" width="6.85546875" style="16" bestFit="1" customWidth="1"/>
    <col min="55" max="16384" width="3.7109375" style="16"/>
  </cols>
  <sheetData>
    <row r="1" spans="1:54" ht="18.75" x14ac:dyDescent="0.3">
      <c r="A1" s="27" t="s">
        <v>1250</v>
      </c>
      <c r="B1" s="166" t="s">
        <v>1251</v>
      </c>
      <c r="C1" s="34"/>
      <c r="D1" s="34"/>
      <c r="E1" s="34"/>
      <c r="F1" s="34"/>
      <c r="G1" s="34"/>
    </row>
    <row r="2" spans="1:54" x14ac:dyDescent="0.2">
      <c r="C2" s="16" t="s">
        <v>1237</v>
      </c>
    </row>
    <row r="3" spans="1:54" x14ac:dyDescent="0.2">
      <c r="C3" s="16" t="s">
        <v>1249</v>
      </c>
    </row>
    <row r="4" spans="1:54" x14ac:dyDescent="0.2">
      <c r="B4" s="167" t="s">
        <v>1248</v>
      </c>
      <c r="C4" s="168"/>
      <c r="D4" s="168"/>
      <c r="E4" s="168"/>
      <c r="F4" s="168"/>
      <c r="G4" s="168"/>
      <c r="H4" s="168"/>
      <c r="I4" s="168"/>
      <c r="J4" s="168"/>
      <c r="K4" s="168"/>
      <c r="L4" s="168"/>
      <c r="M4" s="168"/>
      <c r="N4" s="168"/>
      <c r="O4" s="168"/>
      <c r="P4" s="168"/>
      <c r="Q4" s="168"/>
    </row>
    <row r="5" spans="1:54" x14ac:dyDescent="0.2">
      <c r="B5" s="168"/>
      <c r="C5" s="168" t="s">
        <v>1373</v>
      </c>
      <c r="D5" s="168"/>
      <c r="E5" s="168"/>
      <c r="F5" s="168"/>
      <c r="G5" s="168"/>
      <c r="H5" s="168"/>
      <c r="I5" s="168"/>
      <c r="J5" s="168"/>
      <c r="K5" s="168"/>
      <c r="L5" s="168"/>
      <c r="M5" s="168"/>
      <c r="N5" s="168"/>
      <c r="O5" s="168"/>
      <c r="P5" s="168"/>
      <c r="Q5" s="168"/>
    </row>
    <row r="6" spans="1:54" x14ac:dyDescent="0.2">
      <c r="B6" s="168"/>
      <c r="C6" s="168" t="s">
        <v>1252</v>
      </c>
      <c r="D6" s="168"/>
      <c r="E6" s="168"/>
      <c r="F6" s="168"/>
      <c r="G6" s="168"/>
      <c r="H6" s="168"/>
      <c r="I6" s="168"/>
      <c r="J6" s="168"/>
      <c r="K6" s="168"/>
      <c r="L6" s="168"/>
      <c r="M6" s="168"/>
      <c r="N6" s="168"/>
      <c r="O6" s="168"/>
      <c r="P6" s="168"/>
      <c r="Q6" s="168"/>
    </row>
    <row r="8" spans="1:54" ht="15" x14ac:dyDescent="0.25">
      <c r="A8" s="23" t="s">
        <v>1253</v>
      </c>
      <c r="B8" s="75"/>
      <c r="C8" s="75"/>
      <c r="D8" s="75"/>
      <c r="E8" s="75"/>
    </row>
    <row r="10" spans="1:54" ht="15" x14ac:dyDescent="0.25">
      <c r="C10" s="277" t="s">
        <v>1240</v>
      </c>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row>
    <row r="11" spans="1:54" x14ac:dyDescent="0.2">
      <c r="B11" s="49"/>
      <c r="C11" s="30">
        <v>1</v>
      </c>
      <c r="D11" s="30">
        <v>2</v>
      </c>
      <c r="E11" s="30">
        <v>3</v>
      </c>
      <c r="F11" s="30">
        <v>4</v>
      </c>
      <c r="G11" s="30">
        <v>5</v>
      </c>
      <c r="H11" s="30">
        <v>6</v>
      </c>
      <c r="I11" s="30">
        <v>7</v>
      </c>
      <c r="J11" s="30">
        <v>8</v>
      </c>
      <c r="K11" s="30">
        <v>9</v>
      </c>
      <c r="L11" s="30">
        <v>10</v>
      </c>
      <c r="M11" s="30">
        <v>11</v>
      </c>
      <c r="N11" s="30">
        <v>12</v>
      </c>
      <c r="O11" s="30">
        <v>13</v>
      </c>
      <c r="P11" s="30">
        <v>14</v>
      </c>
      <c r="Q11" s="30">
        <v>15</v>
      </c>
      <c r="R11" s="30">
        <v>16</v>
      </c>
      <c r="S11" s="30">
        <v>17</v>
      </c>
      <c r="T11" s="30">
        <v>18</v>
      </c>
      <c r="U11" s="30">
        <v>19</v>
      </c>
      <c r="V11" s="30">
        <v>20</v>
      </c>
      <c r="W11" s="30">
        <v>21</v>
      </c>
      <c r="X11" s="30">
        <v>22</v>
      </c>
      <c r="Y11" s="30">
        <v>23</v>
      </c>
      <c r="Z11" s="30">
        <v>24</v>
      </c>
      <c r="AA11" s="30">
        <v>25</v>
      </c>
      <c r="AB11" s="30">
        <v>26</v>
      </c>
      <c r="AC11" s="30">
        <v>27</v>
      </c>
      <c r="AD11" s="30">
        <v>28</v>
      </c>
      <c r="AE11" s="30">
        <v>29</v>
      </c>
      <c r="AF11" s="30">
        <v>30</v>
      </c>
      <c r="AG11" s="30">
        <v>31</v>
      </c>
      <c r="AH11" s="30">
        <v>32</v>
      </c>
      <c r="AI11" s="30">
        <v>33</v>
      </c>
      <c r="AJ11" s="30">
        <v>34</v>
      </c>
      <c r="AK11" s="30">
        <v>35</v>
      </c>
      <c r="AL11" s="30">
        <v>36</v>
      </c>
      <c r="AM11" s="30">
        <v>37</v>
      </c>
      <c r="AN11" s="30">
        <v>38</v>
      </c>
      <c r="AO11" s="30">
        <v>39</v>
      </c>
      <c r="AP11" s="30">
        <v>40</v>
      </c>
      <c r="AQ11" s="30">
        <v>41</v>
      </c>
      <c r="AR11" s="30">
        <v>42</v>
      </c>
      <c r="AS11" s="30">
        <v>43</v>
      </c>
      <c r="AT11" s="30">
        <v>44</v>
      </c>
      <c r="AU11" s="30">
        <v>45</v>
      </c>
      <c r="AV11" s="30">
        <v>46</v>
      </c>
      <c r="AW11" s="30">
        <v>47</v>
      </c>
      <c r="AX11" s="30">
        <v>48</v>
      </c>
      <c r="AY11" s="30">
        <v>49</v>
      </c>
      <c r="AZ11" s="30">
        <v>50</v>
      </c>
      <c r="BA11" s="30">
        <v>51</v>
      </c>
      <c r="BB11" s="30">
        <v>52</v>
      </c>
    </row>
    <row r="12" spans="1:54" ht="38.25" x14ac:dyDescent="0.2">
      <c r="B12" s="59" t="s">
        <v>1372</v>
      </c>
      <c r="C12" s="38">
        <f>saisie_graph_1a!C97</f>
        <v>0</v>
      </c>
      <c r="D12" s="38">
        <f>saisie_graph_1a!D97</f>
        <v>0</v>
      </c>
      <c r="E12" s="38">
        <f>saisie_graph_1a!E97</f>
        <v>0</v>
      </c>
      <c r="F12" s="38">
        <f>saisie_graph_1a!F97</f>
        <v>0</v>
      </c>
      <c r="G12" s="38">
        <f>saisie_graph_1a!G97</f>
        <v>0</v>
      </c>
      <c r="H12" s="38">
        <f>saisie_graph_1a!H97</f>
        <v>0</v>
      </c>
      <c r="I12" s="38">
        <f>saisie_graph_1a!I97</f>
        <v>0</v>
      </c>
      <c r="J12" s="38">
        <f>saisie_graph_1a!J97</f>
        <v>0</v>
      </c>
      <c r="K12" s="38">
        <f>saisie_graph_1a!K97</f>
        <v>0</v>
      </c>
      <c r="L12" s="38">
        <f>saisie_graph_1a!L97</f>
        <v>0</v>
      </c>
      <c r="M12" s="38">
        <f>saisie_graph_1a!M97</f>
        <v>0</v>
      </c>
      <c r="N12" s="38">
        <f>saisie_graph_1a!N97</f>
        <v>0</v>
      </c>
      <c r="O12" s="38">
        <f>saisie_graph_1a!O97</f>
        <v>0</v>
      </c>
      <c r="P12" s="38">
        <f>saisie_graph_1a!P97</f>
        <v>0</v>
      </c>
      <c r="Q12" s="38">
        <f>saisie_graph_1a!Q97</f>
        <v>0</v>
      </c>
      <c r="R12" s="38">
        <f>saisie_graph_1a!R97</f>
        <v>0</v>
      </c>
      <c r="S12" s="38">
        <f>saisie_graph_1a!S97</f>
        <v>0</v>
      </c>
      <c r="T12" s="38">
        <f>saisie_graph_1a!T97</f>
        <v>0</v>
      </c>
      <c r="U12" s="38">
        <f>saisie_graph_1a!U97</f>
        <v>0</v>
      </c>
      <c r="V12" s="38">
        <f>saisie_graph_1a!V97</f>
        <v>0</v>
      </c>
      <c r="W12" s="38">
        <f>saisie_graph_1a!W97</f>
        <v>0</v>
      </c>
      <c r="X12" s="38">
        <f>saisie_graph_1a!X97</f>
        <v>0</v>
      </c>
      <c r="Y12" s="38">
        <f>saisie_graph_1a!Y97</f>
        <v>0</v>
      </c>
      <c r="Z12" s="38">
        <f>saisie_graph_1a!Z97</f>
        <v>0</v>
      </c>
      <c r="AA12" s="38">
        <f>saisie_graph_1a!AA97</f>
        <v>0</v>
      </c>
      <c r="AB12" s="38">
        <f>saisie_graph_1a!AB97</f>
        <v>0</v>
      </c>
      <c r="AC12" s="38">
        <f>saisie_graph_1a!AC97</f>
        <v>0</v>
      </c>
      <c r="AD12" s="38">
        <f>saisie_graph_1a!AD97</f>
        <v>0</v>
      </c>
      <c r="AE12" s="38">
        <f>saisie_graph_1a!AE97</f>
        <v>0</v>
      </c>
      <c r="AF12" s="38">
        <f>saisie_graph_1a!AF97</f>
        <v>0</v>
      </c>
      <c r="AG12" s="38">
        <f>saisie_graph_1a!AG97</f>
        <v>0</v>
      </c>
      <c r="AH12" s="38">
        <f>saisie_graph_1a!AH97</f>
        <v>0</v>
      </c>
      <c r="AI12" s="38">
        <f>saisie_graph_1a!AI97</f>
        <v>0</v>
      </c>
      <c r="AJ12" s="38">
        <f>saisie_graph_1a!AJ97</f>
        <v>0</v>
      </c>
      <c r="AK12" s="38">
        <f>saisie_graph_1a!AK97</f>
        <v>0</v>
      </c>
      <c r="AL12" s="38">
        <f>saisie_graph_1a!AL97</f>
        <v>0</v>
      </c>
      <c r="AM12" s="38">
        <f>saisie_graph_1a!AM97</f>
        <v>0</v>
      </c>
      <c r="AN12" s="38">
        <f>saisie_graph_1a!AN97</f>
        <v>0</v>
      </c>
      <c r="AO12" s="38">
        <f>saisie_graph_1a!AO97</f>
        <v>0</v>
      </c>
      <c r="AP12" s="38">
        <f>saisie_graph_1a!AP97</f>
        <v>0</v>
      </c>
      <c r="AQ12" s="38">
        <f>saisie_graph_1a!AQ97</f>
        <v>0</v>
      </c>
      <c r="AR12" s="38">
        <f>saisie_graph_1a!AR97</f>
        <v>0</v>
      </c>
      <c r="AS12" s="38">
        <f>saisie_graph_1a!AS97</f>
        <v>0</v>
      </c>
      <c r="AT12" s="38">
        <f>saisie_graph_1a!AT97</f>
        <v>0</v>
      </c>
      <c r="AU12" s="38">
        <f>saisie_graph_1a!AU97</f>
        <v>0</v>
      </c>
      <c r="AV12" s="38">
        <f>saisie_graph_1a!AV97</f>
        <v>0</v>
      </c>
      <c r="AW12" s="38">
        <f>saisie_graph_1a!AW97</f>
        <v>0</v>
      </c>
      <c r="AX12" s="38">
        <f>saisie_graph_1a!AX97</f>
        <v>0</v>
      </c>
      <c r="AY12" s="38">
        <f>saisie_graph_1a!AY97</f>
        <v>0</v>
      </c>
      <c r="AZ12" s="38">
        <f>saisie_graph_1a!AZ97</f>
        <v>0</v>
      </c>
      <c r="BA12" s="38">
        <f>saisie_graph_1a!BA97</f>
        <v>0</v>
      </c>
      <c r="BB12" s="38">
        <f>saisie_graph_1a!BB97</f>
        <v>0</v>
      </c>
    </row>
    <row r="13" spans="1:54" ht="38.25" x14ac:dyDescent="0.2">
      <c r="B13" s="59" t="s">
        <v>1255</v>
      </c>
      <c r="C13" s="38">
        <f>saisie_MO!D51</f>
        <v>0</v>
      </c>
      <c r="D13" s="38">
        <f>saisie_MO!E51</f>
        <v>0</v>
      </c>
      <c r="E13" s="38">
        <f>saisie_MO!F51</f>
        <v>0</v>
      </c>
      <c r="F13" s="38">
        <f>saisie_MO!G51</f>
        <v>0</v>
      </c>
      <c r="G13" s="38">
        <f>saisie_MO!H51</f>
        <v>0</v>
      </c>
      <c r="H13" s="38">
        <f>saisie_MO!I51</f>
        <v>0</v>
      </c>
      <c r="I13" s="38">
        <f>saisie_MO!J51</f>
        <v>0</v>
      </c>
      <c r="J13" s="38">
        <f>saisie_MO!K51</f>
        <v>0</v>
      </c>
      <c r="K13" s="38">
        <f>saisie_MO!L51</f>
        <v>0</v>
      </c>
      <c r="L13" s="38">
        <f>saisie_MO!M51</f>
        <v>0</v>
      </c>
      <c r="M13" s="38">
        <f>saisie_MO!N51</f>
        <v>0</v>
      </c>
      <c r="N13" s="38">
        <f>saisie_MO!O51</f>
        <v>0</v>
      </c>
      <c r="O13" s="38">
        <f>saisie_MO!P51</f>
        <v>0</v>
      </c>
      <c r="P13" s="38">
        <f>saisie_MO!Q51</f>
        <v>0</v>
      </c>
      <c r="Q13" s="38">
        <f>saisie_MO!R51</f>
        <v>0</v>
      </c>
      <c r="R13" s="38">
        <f>saisie_MO!S51</f>
        <v>0</v>
      </c>
      <c r="S13" s="38">
        <f>saisie_MO!T51</f>
        <v>0</v>
      </c>
      <c r="T13" s="38">
        <f>saisie_MO!U51</f>
        <v>0</v>
      </c>
      <c r="U13" s="38">
        <f>saisie_MO!V51</f>
        <v>0</v>
      </c>
      <c r="V13" s="38">
        <f>saisie_MO!W51</f>
        <v>0</v>
      </c>
      <c r="W13" s="38">
        <f>saisie_MO!X51</f>
        <v>0</v>
      </c>
      <c r="X13" s="38">
        <f>saisie_MO!Y51</f>
        <v>0</v>
      </c>
      <c r="Y13" s="38">
        <f>saisie_MO!Z51</f>
        <v>0</v>
      </c>
      <c r="Z13" s="38">
        <f>saisie_MO!AA51</f>
        <v>0</v>
      </c>
      <c r="AA13" s="38">
        <f>saisie_MO!AB51</f>
        <v>0</v>
      </c>
      <c r="AB13" s="38">
        <f>saisie_MO!AC51</f>
        <v>0</v>
      </c>
      <c r="AC13" s="38">
        <f>saisie_MO!AD51</f>
        <v>0</v>
      </c>
      <c r="AD13" s="38">
        <f>saisie_MO!AE51</f>
        <v>0</v>
      </c>
      <c r="AE13" s="38">
        <f>saisie_MO!AF51</f>
        <v>0</v>
      </c>
      <c r="AF13" s="38">
        <f>saisie_MO!AG51</f>
        <v>0</v>
      </c>
      <c r="AG13" s="38">
        <f>saisie_MO!AH51</f>
        <v>0</v>
      </c>
      <c r="AH13" s="38">
        <f>saisie_MO!AI51</f>
        <v>0</v>
      </c>
      <c r="AI13" s="38">
        <f>saisie_MO!AJ51</f>
        <v>0</v>
      </c>
      <c r="AJ13" s="38">
        <f>saisie_MO!AK51</f>
        <v>0</v>
      </c>
      <c r="AK13" s="38">
        <f>saisie_MO!AL51</f>
        <v>0</v>
      </c>
      <c r="AL13" s="38">
        <f>saisie_MO!AM51</f>
        <v>0</v>
      </c>
      <c r="AM13" s="38">
        <f>saisie_MO!AN51</f>
        <v>0</v>
      </c>
      <c r="AN13" s="38">
        <f>saisie_MO!AO51</f>
        <v>0</v>
      </c>
      <c r="AO13" s="38">
        <f>saisie_MO!AP51</f>
        <v>0</v>
      </c>
      <c r="AP13" s="38">
        <f>saisie_MO!AQ51</f>
        <v>0</v>
      </c>
      <c r="AQ13" s="38">
        <f>saisie_MO!AR51</f>
        <v>0</v>
      </c>
      <c r="AR13" s="38">
        <f>saisie_MO!AS51</f>
        <v>0</v>
      </c>
      <c r="AS13" s="38">
        <f>saisie_MO!AT51</f>
        <v>0</v>
      </c>
      <c r="AT13" s="38">
        <f>saisie_MO!AU51</f>
        <v>0</v>
      </c>
      <c r="AU13" s="38">
        <f>saisie_MO!AV51</f>
        <v>0</v>
      </c>
      <c r="AV13" s="38">
        <f>saisie_MO!AW51</f>
        <v>0</v>
      </c>
      <c r="AW13" s="38">
        <f>saisie_MO!AX51</f>
        <v>0</v>
      </c>
      <c r="AX13" s="38">
        <f>saisie_MO!AY51</f>
        <v>0</v>
      </c>
      <c r="AY13" s="38">
        <f>saisie_MO!AZ51</f>
        <v>0</v>
      </c>
      <c r="AZ13" s="38">
        <f>saisie_MO!BA51</f>
        <v>0</v>
      </c>
      <c r="BA13" s="38">
        <f>saisie_MO!BB51</f>
        <v>0</v>
      </c>
      <c r="BB13" s="38">
        <f>saisie_MO!BC51</f>
        <v>0</v>
      </c>
    </row>
    <row r="14" spans="1:54" x14ac:dyDescent="0.2">
      <c r="B14" s="60" t="s">
        <v>1239</v>
      </c>
      <c r="C14" s="149" t="str">
        <f>IF(C12&lt;&gt;0,C13-C12,"")</f>
        <v/>
      </c>
      <c r="D14" s="149" t="str">
        <f t="shared" ref="D14:BB14" si="0">IF(D12&lt;&gt;0,D13-D12,"")</f>
        <v/>
      </c>
      <c r="E14" s="149" t="str">
        <f t="shared" si="0"/>
        <v/>
      </c>
      <c r="F14" s="149" t="str">
        <f t="shared" si="0"/>
        <v/>
      </c>
      <c r="G14" s="149" t="str">
        <f t="shared" si="0"/>
        <v/>
      </c>
      <c r="H14" s="149" t="str">
        <f t="shared" si="0"/>
        <v/>
      </c>
      <c r="I14" s="149" t="str">
        <f t="shared" si="0"/>
        <v/>
      </c>
      <c r="J14" s="149" t="str">
        <f t="shared" si="0"/>
        <v/>
      </c>
      <c r="K14" s="149" t="str">
        <f t="shared" si="0"/>
        <v/>
      </c>
      <c r="L14" s="149" t="str">
        <f t="shared" si="0"/>
        <v/>
      </c>
      <c r="M14" s="149" t="str">
        <f t="shared" si="0"/>
        <v/>
      </c>
      <c r="N14" s="149" t="str">
        <f t="shared" si="0"/>
        <v/>
      </c>
      <c r="O14" s="149" t="str">
        <f t="shared" si="0"/>
        <v/>
      </c>
      <c r="P14" s="149" t="str">
        <f t="shared" si="0"/>
        <v/>
      </c>
      <c r="Q14" s="149" t="str">
        <f t="shared" si="0"/>
        <v/>
      </c>
      <c r="R14" s="149" t="str">
        <f t="shared" si="0"/>
        <v/>
      </c>
      <c r="S14" s="149" t="str">
        <f t="shared" si="0"/>
        <v/>
      </c>
      <c r="T14" s="149" t="str">
        <f t="shared" si="0"/>
        <v/>
      </c>
      <c r="U14" s="149" t="str">
        <f t="shared" si="0"/>
        <v/>
      </c>
      <c r="V14" s="149" t="str">
        <f t="shared" si="0"/>
        <v/>
      </c>
      <c r="W14" s="149" t="str">
        <f t="shared" si="0"/>
        <v/>
      </c>
      <c r="X14" s="149" t="str">
        <f t="shared" si="0"/>
        <v/>
      </c>
      <c r="Y14" s="149" t="str">
        <f t="shared" si="0"/>
        <v/>
      </c>
      <c r="Z14" s="149" t="str">
        <f t="shared" si="0"/>
        <v/>
      </c>
      <c r="AA14" s="149" t="str">
        <f t="shared" si="0"/>
        <v/>
      </c>
      <c r="AB14" s="149" t="str">
        <f t="shared" si="0"/>
        <v/>
      </c>
      <c r="AC14" s="149" t="str">
        <f t="shared" si="0"/>
        <v/>
      </c>
      <c r="AD14" s="149" t="str">
        <f t="shared" si="0"/>
        <v/>
      </c>
      <c r="AE14" s="149" t="str">
        <f t="shared" si="0"/>
        <v/>
      </c>
      <c r="AF14" s="149" t="str">
        <f t="shared" si="0"/>
        <v/>
      </c>
      <c r="AG14" s="149" t="str">
        <f t="shared" si="0"/>
        <v/>
      </c>
      <c r="AH14" s="149" t="str">
        <f t="shared" si="0"/>
        <v/>
      </c>
      <c r="AI14" s="149" t="str">
        <f t="shared" si="0"/>
        <v/>
      </c>
      <c r="AJ14" s="149" t="str">
        <f t="shared" si="0"/>
        <v/>
      </c>
      <c r="AK14" s="149" t="str">
        <f t="shared" si="0"/>
        <v/>
      </c>
      <c r="AL14" s="149" t="str">
        <f t="shared" si="0"/>
        <v/>
      </c>
      <c r="AM14" s="149" t="str">
        <f t="shared" si="0"/>
        <v/>
      </c>
      <c r="AN14" s="149" t="str">
        <f t="shared" si="0"/>
        <v/>
      </c>
      <c r="AO14" s="149" t="str">
        <f t="shared" si="0"/>
        <v/>
      </c>
      <c r="AP14" s="149" t="str">
        <f t="shared" si="0"/>
        <v/>
      </c>
      <c r="AQ14" s="149" t="str">
        <f t="shared" si="0"/>
        <v/>
      </c>
      <c r="AR14" s="149" t="str">
        <f t="shared" si="0"/>
        <v/>
      </c>
      <c r="AS14" s="149" t="str">
        <f t="shared" si="0"/>
        <v/>
      </c>
      <c r="AT14" s="149" t="str">
        <f t="shared" si="0"/>
        <v/>
      </c>
      <c r="AU14" s="149" t="str">
        <f t="shared" si="0"/>
        <v/>
      </c>
      <c r="AV14" s="149" t="str">
        <f t="shared" si="0"/>
        <v/>
      </c>
      <c r="AW14" s="149" t="str">
        <f t="shared" si="0"/>
        <v/>
      </c>
      <c r="AX14" s="149" t="str">
        <f t="shared" si="0"/>
        <v/>
      </c>
      <c r="AY14" s="149" t="str">
        <f t="shared" si="0"/>
        <v/>
      </c>
      <c r="AZ14" s="149" t="str">
        <f t="shared" si="0"/>
        <v/>
      </c>
      <c r="BA14" s="149" t="str">
        <f t="shared" si="0"/>
        <v/>
      </c>
      <c r="BB14" s="149" t="str">
        <f t="shared" si="0"/>
        <v/>
      </c>
    </row>
    <row r="15" spans="1:54" x14ac:dyDescent="0.2">
      <c r="B15" s="60" t="s">
        <v>1238</v>
      </c>
      <c r="C15" s="165" t="str">
        <f>IF(C12&lt;&gt;0,C14/C13,"")</f>
        <v/>
      </c>
      <c r="D15" s="165" t="str">
        <f t="shared" ref="D15:BB15" si="1">IF(D12&lt;&gt;0,D14/D13,"")</f>
        <v/>
      </c>
      <c r="E15" s="165" t="str">
        <f t="shared" si="1"/>
        <v/>
      </c>
      <c r="F15" s="165" t="str">
        <f t="shared" si="1"/>
        <v/>
      </c>
      <c r="G15" s="165" t="str">
        <f t="shared" si="1"/>
        <v/>
      </c>
      <c r="H15" s="165" t="str">
        <f t="shared" si="1"/>
        <v/>
      </c>
      <c r="I15" s="165" t="str">
        <f t="shared" si="1"/>
        <v/>
      </c>
      <c r="J15" s="165" t="str">
        <f t="shared" si="1"/>
        <v/>
      </c>
      <c r="K15" s="165" t="str">
        <f t="shared" si="1"/>
        <v/>
      </c>
      <c r="L15" s="165" t="str">
        <f t="shared" si="1"/>
        <v/>
      </c>
      <c r="M15" s="165" t="str">
        <f t="shared" si="1"/>
        <v/>
      </c>
      <c r="N15" s="165" t="str">
        <f t="shared" si="1"/>
        <v/>
      </c>
      <c r="O15" s="165" t="str">
        <f t="shared" si="1"/>
        <v/>
      </c>
      <c r="P15" s="165" t="str">
        <f t="shared" si="1"/>
        <v/>
      </c>
      <c r="Q15" s="165" t="str">
        <f t="shared" si="1"/>
        <v/>
      </c>
      <c r="R15" s="165" t="str">
        <f t="shared" si="1"/>
        <v/>
      </c>
      <c r="S15" s="165" t="str">
        <f t="shared" si="1"/>
        <v/>
      </c>
      <c r="T15" s="165" t="str">
        <f t="shared" si="1"/>
        <v/>
      </c>
      <c r="U15" s="165" t="str">
        <f t="shared" si="1"/>
        <v/>
      </c>
      <c r="V15" s="165" t="str">
        <f t="shared" si="1"/>
        <v/>
      </c>
      <c r="W15" s="165" t="str">
        <f t="shared" si="1"/>
        <v/>
      </c>
      <c r="X15" s="165" t="str">
        <f t="shared" si="1"/>
        <v/>
      </c>
      <c r="Y15" s="165" t="str">
        <f t="shared" si="1"/>
        <v/>
      </c>
      <c r="Z15" s="165" t="str">
        <f t="shared" si="1"/>
        <v/>
      </c>
      <c r="AA15" s="165" t="str">
        <f t="shared" si="1"/>
        <v/>
      </c>
      <c r="AB15" s="165" t="str">
        <f t="shared" si="1"/>
        <v/>
      </c>
      <c r="AC15" s="165" t="str">
        <f t="shared" si="1"/>
        <v/>
      </c>
      <c r="AD15" s="165" t="str">
        <f t="shared" si="1"/>
        <v/>
      </c>
      <c r="AE15" s="165" t="str">
        <f t="shared" si="1"/>
        <v/>
      </c>
      <c r="AF15" s="165" t="str">
        <f t="shared" si="1"/>
        <v/>
      </c>
      <c r="AG15" s="165" t="str">
        <f t="shared" si="1"/>
        <v/>
      </c>
      <c r="AH15" s="165" t="str">
        <f t="shared" si="1"/>
        <v/>
      </c>
      <c r="AI15" s="165" t="str">
        <f t="shared" si="1"/>
        <v/>
      </c>
      <c r="AJ15" s="165" t="str">
        <f t="shared" si="1"/>
        <v/>
      </c>
      <c r="AK15" s="165" t="str">
        <f t="shared" si="1"/>
        <v/>
      </c>
      <c r="AL15" s="165" t="str">
        <f t="shared" si="1"/>
        <v/>
      </c>
      <c r="AM15" s="165" t="str">
        <f t="shared" si="1"/>
        <v/>
      </c>
      <c r="AN15" s="165" t="str">
        <f t="shared" si="1"/>
        <v/>
      </c>
      <c r="AO15" s="165" t="str">
        <f t="shared" si="1"/>
        <v/>
      </c>
      <c r="AP15" s="165" t="str">
        <f t="shared" si="1"/>
        <v/>
      </c>
      <c r="AQ15" s="165" t="str">
        <f t="shared" si="1"/>
        <v/>
      </c>
      <c r="AR15" s="165" t="str">
        <f t="shared" si="1"/>
        <v/>
      </c>
      <c r="AS15" s="165" t="str">
        <f t="shared" si="1"/>
        <v/>
      </c>
      <c r="AT15" s="165" t="str">
        <f t="shared" si="1"/>
        <v/>
      </c>
      <c r="AU15" s="165" t="str">
        <f t="shared" si="1"/>
        <v/>
      </c>
      <c r="AV15" s="165" t="str">
        <f t="shared" si="1"/>
        <v/>
      </c>
      <c r="AW15" s="165" t="str">
        <f t="shared" si="1"/>
        <v/>
      </c>
      <c r="AX15" s="165" t="str">
        <f t="shared" si="1"/>
        <v/>
      </c>
      <c r="AY15" s="165" t="str">
        <f t="shared" si="1"/>
        <v/>
      </c>
      <c r="AZ15" s="165" t="str">
        <f t="shared" si="1"/>
        <v/>
      </c>
      <c r="BA15" s="165" t="str">
        <f t="shared" si="1"/>
        <v/>
      </c>
      <c r="BB15" s="165" t="str">
        <f t="shared" si="1"/>
        <v/>
      </c>
    </row>
    <row r="16" spans="1:54" ht="26.25" customHeight="1" x14ac:dyDescent="0.2">
      <c r="B16" s="173" t="s">
        <v>1246</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row>
    <row r="19" spans="1:54" ht="15" x14ac:dyDescent="0.25">
      <c r="A19" s="23" t="s">
        <v>1254</v>
      </c>
      <c r="B19" s="75"/>
      <c r="C19" s="75"/>
      <c r="D19" s="75"/>
      <c r="E19" s="75"/>
      <c r="F19" s="75"/>
      <c r="G19" s="75"/>
    </row>
    <row r="21" spans="1:54" ht="15" x14ac:dyDescent="0.25">
      <c r="C21" s="277" t="s">
        <v>1240</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row>
    <row r="22" spans="1:54" x14ac:dyDescent="0.2">
      <c r="B22" s="49"/>
      <c r="C22" s="30">
        <v>1</v>
      </c>
      <c r="D22" s="30">
        <v>2</v>
      </c>
      <c r="E22" s="30">
        <v>3</v>
      </c>
      <c r="F22" s="30">
        <v>4</v>
      </c>
      <c r="G22" s="30">
        <v>5</v>
      </c>
      <c r="H22" s="30">
        <v>6</v>
      </c>
      <c r="I22" s="30">
        <v>7</v>
      </c>
      <c r="J22" s="30">
        <v>8</v>
      </c>
      <c r="K22" s="30">
        <v>9</v>
      </c>
      <c r="L22" s="30">
        <v>10</v>
      </c>
      <c r="M22" s="30">
        <v>11</v>
      </c>
      <c r="N22" s="30">
        <v>12</v>
      </c>
      <c r="O22" s="30">
        <v>13</v>
      </c>
      <c r="P22" s="30">
        <v>14</v>
      </c>
      <c r="Q22" s="30">
        <v>15</v>
      </c>
      <c r="R22" s="30">
        <v>16</v>
      </c>
      <c r="S22" s="30">
        <v>17</v>
      </c>
      <c r="T22" s="30">
        <v>18</v>
      </c>
      <c r="U22" s="30">
        <v>19</v>
      </c>
      <c r="V22" s="30">
        <v>20</v>
      </c>
      <c r="W22" s="30">
        <v>21</v>
      </c>
      <c r="X22" s="30">
        <v>22</v>
      </c>
      <c r="Y22" s="30">
        <v>23</v>
      </c>
      <c r="Z22" s="30">
        <v>24</v>
      </c>
      <c r="AA22" s="30">
        <v>25</v>
      </c>
      <c r="AB22" s="30">
        <v>26</v>
      </c>
      <c r="AC22" s="30">
        <v>27</v>
      </c>
      <c r="AD22" s="30">
        <v>28</v>
      </c>
      <c r="AE22" s="30">
        <v>29</v>
      </c>
      <c r="AF22" s="30">
        <v>30</v>
      </c>
      <c r="AG22" s="30">
        <v>31</v>
      </c>
      <c r="AH22" s="30">
        <v>32</v>
      </c>
      <c r="AI22" s="30">
        <v>33</v>
      </c>
      <c r="AJ22" s="30">
        <v>34</v>
      </c>
      <c r="AK22" s="30">
        <v>35</v>
      </c>
      <c r="AL22" s="30">
        <v>36</v>
      </c>
      <c r="AM22" s="30">
        <v>37</v>
      </c>
      <c r="AN22" s="30">
        <v>38</v>
      </c>
      <c r="AO22" s="30">
        <v>39</v>
      </c>
      <c r="AP22" s="30">
        <v>40</v>
      </c>
      <c r="AQ22" s="30">
        <v>41</v>
      </c>
      <c r="AR22" s="30">
        <v>42</v>
      </c>
      <c r="AS22" s="30">
        <v>43</v>
      </c>
      <c r="AT22" s="30">
        <v>44</v>
      </c>
      <c r="AU22" s="30">
        <v>45</v>
      </c>
      <c r="AV22" s="30">
        <v>46</v>
      </c>
      <c r="AW22" s="30">
        <v>47</v>
      </c>
      <c r="AX22" s="30">
        <v>48</v>
      </c>
      <c r="AY22" s="30">
        <v>49</v>
      </c>
      <c r="AZ22" s="30">
        <v>50</v>
      </c>
      <c r="BA22" s="30">
        <v>51</v>
      </c>
      <c r="BB22" s="30">
        <v>52</v>
      </c>
    </row>
    <row r="23" spans="1:54" ht="38.25" x14ac:dyDescent="0.2">
      <c r="B23" s="59" t="s">
        <v>1371</v>
      </c>
      <c r="C23" s="38">
        <f>saisie_graph_1a!C96</f>
        <v>0</v>
      </c>
      <c r="D23" s="38">
        <f>saisie_graph_1a!D96</f>
        <v>0</v>
      </c>
      <c r="E23" s="38">
        <f>saisie_graph_1a!E96</f>
        <v>0</v>
      </c>
      <c r="F23" s="38">
        <f>saisie_graph_1a!F96</f>
        <v>0</v>
      </c>
      <c r="G23" s="38">
        <f>saisie_graph_1a!G96</f>
        <v>0</v>
      </c>
      <c r="H23" s="38">
        <f>saisie_graph_1a!H96</f>
        <v>0</v>
      </c>
      <c r="I23" s="38">
        <f>saisie_graph_1a!I96</f>
        <v>0</v>
      </c>
      <c r="J23" s="38">
        <f>saisie_graph_1a!J96</f>
        <v>0</v>
      </c>
      <c r="K23" s="38">
        <f>saisie_graph_1a!K96</f>
        <v>0</v>
      </c>
      <c r="L23" s="38">
        <f>saisie_graph_1a!L96</f>
        <v>0</v>
      </c>
      <c r="M23" s="38">
        <f>saisie_graph_1a!M96</f>
        <v>0</v>
      </c>
      <c r="N23" s="38">
        <f>saisie_graph_1a!N96</f>
        <v>0</v>
      </c>
      <c r="O23" s="38">
        <f>saisie_graph_1a!O96</f>
        <v>0</v>
      </c>
      <c r="P23" s="38">
        <f>saisie_graph_1a!P96</f>
        <v>0</v>
      </c>
      <c r="Q23" s="38">
        <f>saisie_graph_1a!Q96</f>
        <v>0</v>
      </c>
      <c r="R23" s="38">
        <f>saisie_graph_1a!R96</f>
        <v>0</v>
      </c>
      <c r="S23" s="38">
        <f>saisie_graph_1a!S96</f>
        <v>0</v>
      </c>
      <c r="T23" s="38">
        <f>saisie_graph_1a!T96</f>
        <v>0</v>
      </c>
      <c r="U23" s="38">
        <f>saisie_graph_1a!U96</f>
        <v>0</v>
      </c>
      <c r="V23" s="38">
        <f>saisie_graph_1a!V96</f>
        <v>0</v>
      </c>
      <c r="W23" s="38">
        <f>saisie_graph_1a!W96</f>
        <v>0</v>
      </c>
      <c r="X23" s="38">
        <f>saisie_graph_1a!X96</f>
        <v>0</v>
      </c>
      <c r="Y23" s="38">
        <f>saisie_graph_1a!Y96</f>
        <v>0</v>
      </c>
      <c r="Z23" s="38">
        <f>saisie_graph_1a!Z96</f>
        <v>0</v>
      </c>
      <c r="AA23" s="38">
        <f>saisie_graph_1a!AA96</f>
        <v>0</v>
      </c>
      <c r="AB23" s="38">
        <f>saisie_graph_1a!AB96</f>
        <v>0</v>
      </c>
      <c r="AC23" s="38">
        <f>saisie_graph_1a!AC96</f>
        <v>0</v>
      </c>
      <c r="AD23" s="38">
        <f>saisie_graph_1a!AD96</f>
        <v>0</v>
      </c>
      <c r="AE23" s="38">
        <f>saisie_graph_1a!AE96</f>
        <v>0</v>
      </c>
      <c r="AF23" s="38">
        <f>saisie_graph_1a!AF96</f>
        <v>0</v>
      </c>
      <c r="AG23" s="38">
        <f>saisie_graph_1a!AG96</f>
        <v>0</v>
      </c>
      <c r="AH23" s="38">
        <f>saisie_graph_1a!AH96</f>
        <v>0</v>
      </c>
      <c r="AI23" s="38">
        <f>saisie_graph_1a!AI96</f>
        <v>0</v>
      </c>
      <c r="AJ23" s="38">
        <f>saisie_graph_1a!AJ96</f>
        <v>0</v>
      </c>
      <c r="AK23" s="38">
        <f>saisie_graph_1a!AK96</f>
        <v>0</v>
      </c>
      <c r="AL23" s="38">
        <f>saisie_graph_1a!AL96</f>
        <v>0</v>
      </c>
      <c r="AM23" s="38">
        <f>saisie_graph_1a!AM96</f>
        <v>0</v>
      </c>
      <c r="AN23" s="38">
        <f>saisie_graph_1a!AN96</f>
        <v>0</v>
      </c>
      <c r="AO23" s="38">
        <f>saisie_graph_1a!AO96</f>
        <v>0</v>
      </c>
      <c r="AP23" s="38">
        <f>saisie_graph_1a!AP96</f>
        <v>0</v>
      </c>
      <c r="AQ23" s="38">
        <f>saisie_graph_1a!AQ96</f>
        <v>0</v>
      </c>
      <c r="AR23" s="38">
        <f>saisie_graph_1a!AR96</f>
        <v>0</v>
      </c>
      <c r="AS23" s="38">
        <f>saisie_graph_1a!AS96</f>
        <v>0</v>
      </c>
      <c r="AT23" s="38">
        <f>saisie_graph_1a!AT96</f>
        <v>0</v>
      </c>
      <c r="AU23" s="38">
        <f>saisie_graph_1a!AU96</f>
        <v>0</v>
      </c>
      <c r="AV23" s="38">
        <f>saisie_graph_1a!AV96</f>
        <v>0</v>
      </c>
      <c r="AW23" s="38">
        <f>saisie_graph_1a!AW96</f>
        <v>0</v>
      </c>
      <c r="AX23" s="38">
        <f>saisie_graph_1a!AX96</f>
        <v>0</v>
      </c>
      <c r="AY23" s="38">
        <f>saisie_graph_1a!AY96</f>
        <v>0</v>
      </c>
      <c r="AZ23" s="38">
        <f>saisie_graph_1a!AZ96</f>
        <v>0</v>
      </c>
      <c r="BA23" s="38">
        <f>saisie_graph_1a!BA96</f>
        <v>0</v>
      </c>
      <c r="BB23" s="38">
        <f>saisie_graph_1a!BB96</f>
        <v>0</v>
      </c>
    </row>
    <row r="24" spans="1:54" ht="25.5" x14ac:dyDescent="0.2">
      <c r="B24" s="154" t="s">
        <v>1247</v>
      </c>
      <c r="C24" s="165" t="e">
        <f>C23/C16</f>
        <v>#DIV/0!</v>
      </c>
      <c r="D24" s="165" t="e">
        <f t="shared" ref="D24:BB24" si="2">D23/D16</f>
        <v>#DIV/0!</v>
      </c>
      <c r="E24" s="165" t="e">
        <f t="shared" si="2"/>
        <v>#DIV/0!</v>
      </c>
      <c r="F24" s="165" t="e">
        <f t="shared" si="2"/>
        <v>#DIV/0!</v>
      </c>
      <c r="G24" s="165" t="e">
        <f t="shared" si="2"/>
        <v>#DIV/0!</v>
      </c>
      <c r="H24" s="165" t="e">
        <f t="shared" si="2"/>
        <v>#DIV/0!</v>
      </c>
      <c r="I24" s="165" t="e">
        <f t="shared" si="2"/>
        <v>#DIV/0!</v>
      </c>
      <c r="J24" s="165" t="e">
        <f t="shared" si="2"/>
        <v>#DIV/0!</v>
      </c>
      <c r="K24" s="165" t="e">
        <f t="shared" si="2"/>
        <v>#DIV/0!</v>
      </c>
      <c r="L24" s="165" t="e">
        <f t="shared" si="2"/>
        <v>#DIV/0!</v>
      </c>
      <c r="M24" s="165" t="e">
        <f t="shared" si="2"/>
        <v>#DIV/0!</v>
      </c>
      <c r="N24" s="165" t="e">
        <f t="shared" si="2"/>
        <v>#DIV/0!</v>
      </c>
      <c r="O24" s="165" t="e">
        <f t="shared" si="2"/>
        <v>#DIV/0!</v>
      </c>
      <c r="P24" s="165" t="e">
        <f t="shared" si="2"/>
        <v>#DIV/0!</v>
      </c>
      <c r="Q24" s="165" t="e">
        <f t="shared" si="2"/>
        <v>#DIV/0!</v>
      </c>
      <c r="R24" s="165" t="e">
        <f t="shared" si="2"/>
        <v>#DIV/0!</v>
      </c>
      <c r="S24" s="165" t="e">
        <f t="shared" si="2"/>
        <v>#DIV/0!</v>
      </c>
      <c r="T24" s="165" t="e">
        <f t="shared" si="2"/>
        <v>#DIV/0!</v>
      </c>
      <c r="U24" s="165" t="e">
        <f t="shared" si="2"/>
        <v>#DIV/0!</v>
      </c>
      <c r="V24" s="165" t="e">
        <f t="shared" si="2"/>
        <v>#DIV/0!</v>
      </c>
      <c r="W24" s="165" t="e">
        <f t="shared" si="2"/>
        <v>#DIV/0!</v>
      </c>
      <c r="X24" s="165" t="e">
        <f t="shared" si="2"/>
        <v>#DIV/0!</v>
      </c>
      <c r="Y24" s="165" t="e">
        <f t="shared" si="2"/>
        <v>#DIV/0!</v>
      </c>
      <c r="Z24" s="165" t="e">
        <f t="shared" si="2"/>
        <v>#DIV/0!</v>
      </c>
      <c r="AA24" s="165" t="e">
        <f t="shared" si="2"/>
        <v>#DIV/0!</v>
      </c>
      <c r="AB24" s="165" t="e">
        <f t="shared" si="2"/>
        <v>#DIV/0!</v>
      </c>
      <c r="AC24" s="165" t="e">
        <f t="shared" si="2"/>
        <v>#DIV/0!</v>
      </c>
      <c r="AD24" s="165" t="e">
        <f t="shared" si="2"/>
        <v>#DIV/0!</v>
      </c>
      <c r="AE24" s="165" t="e">
        <f t="shared" si="2"/>
        <v>#DIV/0!</v>
      </c>
      <c r="AF24" s="165" t="e">
        <f t="shared" si="2"/>
        <v>#DIV/0!</v>
      </c>
      <c r="AG24" s="165" t="e">
        <f t="shared" si="2"/>
        <v>#DIV/0!</v>
      </c>
      <c r="AH24" s="165" t="e">
        <f t="shared" si="2"/>
        <v>#DIV/0!</v>
      </c>
      <c r="AI24" s="165" t="e">
        <f t="shared" si="2"/>
        <v>#DIV/0!</v>
      </c>
      <c r="AJ24" s="165" t="e">
        <f t="shared" si="2"/>
        <v>#DIV/0!</v>
      </c>
      <c r="AK24" s="165" t="e">
        <f t="shared" si="2"/>
        <v>#DIV/0!</v>
      </c>
      <c r="AL24" s="165" t="e">
        <f t="shared" si="2"/>
        <v>#DIV/0!</v>
      </c>
      <c r="AM24" s="165" t="e">
        <f t="shared" si="2"/>
        <v>#DIV/0!</v>
      </c>
      <c r="AN24" s="165" t="e">
        <f t="shared" si="2"/>
        <v>#DIV/0!</v>
      </c>
      <c r="AO24" s="165" t="e">
        <f t="shared" si="2"/>
        <v>#DIV/0!</v>
      </c>
      <c r="AP24" s="165" t="e">
        <f t="shared" si="2"/>
        <v>#DIV/0!</v>
      </c>
      <c r="AQ24" s="165" t="e">
        <f t="shared" si="2"/>
        <v>#DIV/0!</v>
      </c>
      <c r="AR24" s="165" t="e">
        <f t="shared" si="2"/>
        <v>#DIV/0!</v>
      </c>
      <c r="AS24" s="165" t="e">
        <f t="shared" si="2"/>
        <v>#DIV/0!</v>
      </c>
      <c r="AT24" s="165" t="e">
        <f t="shared" si="2"/>
        <v>#DIV/0!</v>
      </c>
      <c r="AU24" s="165" t="e">
        <f t="shared" si="2"/>
        <v>#DIV/0!</v>
      </c>
      <c r="AV24" s="165" t="e">
        <f t="shared" si="2"/>
        <v>#DIV/0!</v>
      </c>
      <c r="AW24" s="165" t="e">
        <f t="shared" si="2"/>
        <v>#DIV/0!</v>
      </c>
      <c r="AX24" s="165" t="e">
        <f t="shared" si="2"/>
        <v>#DIV/0!</v>
      </c>
      <c r="AY24" s="165" t="e">
        <f t="shared" si="2"/>
        <v>#DIV/0!</v>
      </c>
      <c r="AZ24" s="165" t="e">
        <f t="shared" si="2"/>
        <v>#DIV/0!</v>
      </c>
      <c r="BA24" s="165" t="e">
        <f t="shared" si="2"/>
        <v>#DIV/0!</v>
      </c>
      <c r="BB24" s="165" t="e">
        <f t="shared" si="2"/>
        <v>#DIV/0!</v>
      </c>
    </row>
    <row r="25" spans="1:54" ht="26.25" customHeight="1" x14ac:dyDescent="0.2">
      <c r="B25" s="173" t="s">
        <v>1256</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row>
  </sheetData>
  <sheetProtection password="ACF5" sheet="1" objects="1" scenarios="1"/>
  <mergeCells count="2">
    <mergeCell ref="C10:BB10"/>
    <mergeCell ref="C21:BB21"/>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workbookViewId="0">
      <selection activeCell="I31" sqref="I31"/>
    </sheetView>
  </sheetViews>
  <sheetFormatPr baseColWidth="10" defaultRowHeight="12.75" x14ac:dyDescent="0.2"/>
  <cols>
    <col min="1" max="1" width="26.42578125" style="16" customWidth="1"/>
    <col min="2" max="2" width="34.140625" style="16" customWidth="1"/>
    <col min="3" max="5" width="11.42578125" style="16"/>
    <col min="6" max="6" width="15.5703125" style="16" customWidth="1"/>
    <col min="7" max="16384" width="11.42578125" style="16"/>
  </cols>
  <sheetData>
    <row r="1" spans="1:16" ht="18.75" x14ac:dyDescent="0.3">
      <c r="A1" s="44" t="s">
        <v>1257</v>
      </c>
      <c r="B1" s="45"/>
      <c r="C1" s="45"/>
      <c r="D1" s="45"/>
      <c r="E1" s="45"/>
      <c r="F1" s="45"/>
      <c r="G1" s="45"/>
      <c r="H1" s="45"/>
      <c r="I1" s="45"/>
    </row>
    <row r="5" spans="1:16" x14ac:dyDescent="0.2">
      <c r="F5" s="131"/>
    </row>
    <row r="8" spans="1:16" x14ac:dyDescent="0.2">
      <c r="B8" s="72" t="s">
        <v>1245</v>
      </c>
    </row>
    <row r="9" spans="1:16" s="17" customFormat="1" ht="25.5" customHeight="1" x14ac:dyDescent="0.2">
      <c r="B9" s="13"/>
      <c r="C9" s="73" t="s">
        <v>65</v>
      </c>
      <c r="D9" s="73" t="s">
        <v>66</v>
      </c>
      <c r="E9" s="73" t="s">
        <v>67</v>
      </c>
      <c r="F9" s="73" t="s">
        <v>68</v>
      </c>
      <c r="G9" s="73" t="s">
        <v>69</v>
      </c>
      <c r="H9" s="73" t="s">
        <v>70</v>
      </c>
      <c r="I9" s="279" t="s">
        <v>1244</v>
      </c>
      <c r="J9" s="279" t="s">
        <v>1243</v>
      </c>
      <c r="K9" s="170" t="s">
        <v>65</v>
      </c>
      <c r="L9" s="170" t="s">
        <v>66</v>
      </c>
      <c r="M9" s="170" t="s">
        <v>67</v>
      </c>
      <c r="N9" s="170" t="s">
        <v>68</v>
      </c>
      <c r="O9" s="170" t="s">
        <v>69</v>
      </c>
      <c r="P9" s="170" t="s">
        <v>70</v>
      </c>
    </row>
    <row r="10" spans="1:16" s="17" customFormat="1" x14ac:dyDescent="0.2">
      <c r="B10" s="13"/>
      <c r="C10" s="59">
        <f>param_menu!B6</f>
        <v>0</v>
      </c>
      <c r="D10" s="59">
        <f>param_menu!B7</f>
        <v>0</v>
      </c>
      <c r="E10" s="59">
        <f>param_menu!B8</f>
        <v>0</v>
      </c>
      <c r="F10" s="59">
        <f>param_menu!B9</f>
        <v>0</v>
      </c>
      <c r="G10" s="59">
        <f>param_menu!B10</f>
        <v>0</v>
      </c>
      <c r="H10" s="59">
        <f>param_menu!B11</f>
        <v>0</v>
      </c>
      <c r="I10" s="280"/>
      <c r="J10" s="280"/>
      <c r="K10" s="154">
        <f>param_menu!B6</f>
        <v>0</v>
      </c>
      <c r="L10" s="154">
        <f>param_menu!B7</f>
        <v>0</v>
      </c>
      <c r="M10" s="154">
        <f>param_menu!B8</f>
        <v>0</v>
      </c>
      <c r="N10" s="154">
        <f>param_menu!B9</f>
        <v>0</v>
      </c>
      <c r="O10" s="154">
        <f>param_menu!B10</f>
        <v>0</v>
      </c>
      <c r="P10" s="154">
        <f>param_menu!B11</f>
        <v>0</v>
      </c>
    </row>
    <row r="11" spans="1:16" x14ac:dyDescent="0.2">
      <c r="B11" s="30" t="s">
        <v>1361</v>
      </c>
      <c r="C11" s="38">
        <f>SUMIFS(saisie_cult!$G$14:$G$1013,saisie_cult!$E$14:$E$1013,C10)</f>
        <v>0</v>
      </c>
      <c r="D11" s="38">
        <f>SUMIFS(saisie_cult!$G$14:$G$1013,saisie_cult!$E$14:$E$1013,D10)</f>
        <v>0</v>
      </c>
      <c r="E11" s="38">
        <f>SUMIFS(saisie_cult!$G$14:$G$1013,saisie_cult!$E$14:$E$1013,E10)</f>
        <v>0</v>
      </c>
      <c r="F11" s="38">
        <f>SUMIFS(saisie_cult!$G$14:$G$1013,saisie_cult!$E$14:$E$1013,F10)</f>
        <v>0</v>
      </c>
      <c r="G11" s="38">
        <f>SUMIFS(saisie_cult!$G$14:$G$1013,saisie_cult!$E$14:$E$1013,G10)</f>
        <v>0</v>
      </c>
      <c r="H11" s="38">
        <f>SUMIFS(saisie_cult!$G$14:$G$1013,saisie_cult!$E$14:$E$1013,H10)</f>
        <v>0</v>
      </c>
      <c r="I11" s="38">
        <f>SUM(tab_des_ecarts!$C$25:$BB$25)</f>
        <v>0</v>
      </c>
      <c r="J11" s="38">
        <f>SUM(tab_des_ecarts!$C$16:$BB$16)</f>
        <v>0</v>
      </c>
      <c r="K11" s="152" t="e">
        <f>C11/($J$11-$I$11)</f>
        <v>#DIV/0!</v>
      </c>
      <c r="L11" s="152" t="e">
        <f t="shared" ref="L11:P11" si="0">D11/($J$11-$I$11)</f>
        <v>#DIV/0!</v>
      </c>
      <c r="M11" s="152" t="e">
        <f t="shared" si="0"/>
        <v>#DIV/0!</v>
      </c>
      <c r="N11" s="152" t="e">
        <f t="shared" si="0"/>
        <v>#DIV/0!</v>
      </c>
      <c r="O11" s="152" t="e">
        <f t="shared" si="0"/>
        <v>#DIV/0!</v>
      </c>
      <c r="P11" s="152" t="e">
        <f t="shared" si="0"/>
        <v>#DIV/0!</v>
      </c>
    </row>
    <row r="12" spans="1:16" x14ac:dyDescent="0.2">
      <c r="B12" s="30" t="s">
        <v>1362</v>
      </c>
      <c r="C12" s="169" t="e">
        <f>C11*($I$11/($J$11-$I$11))</f>
        <v>#DIV/0!</v>
      </c>
      <c r="D12" s="169" t="e">
        <f t="shared" ref="D12:H12" si="1">D11*($I$11/($J$11-$I$11))</f>
        <v>#DIV/0!</v>
      </c>
      <c r="E12" s="169" t="e">
        <f t="shared" si="1"/>
        <v>#DIV/0!</v>
      </c>
      <c r="F12" s="169" t="e">
        <f t="shared" si="1"/>
        <v>#DIV/0!</v>
      </c>
      <c r="G12" s="169" t="e">
        <f t="shared" si="1"/>
        <v>#DIV/0!</v>
      </c>
      <c r="H12" s="169" t="e">
        <f t="shared" si="1"/>
        <v>#DIV/0!</v>
      </c>
      <c r="I12" s="95"/>
      <c r="J12" s="95"/>
      <c r="K12" s="94"/>
      <c r="L12" s="94"/>
      <c r="M12" s="94"/>
      <c r="N12" s="94"/>
      <c r="O12" s="94"/>
      <c r="P12" s="94"/>
    </row>
    <row r="13" spans="1:16" s="93" customFormat="1" x14ac:dyDescent="0.2">
      <c r="B13" s="30" t="s">
        <v>1288</v>
      </c>
      <c r="C13" s="175" t="e">
        <f>$J$13</f>
        <v>#DIV/0!</v>
      </c>
      <c r="D13" s="175" t="e">
        <f t="shared" ref="D13:H13" si="2">$J$13</f>
        <v>#DIV/0!</v>
      </c>
      <c r="E13" s="175" t="e">
        <f t="shared" si="2"/>
        <v>#DIV/0!</v>
      </c>
      <c r="F13" s="175" t="e">
        <f t="shared" si="2"/>
        <v>#DIV/0!</v>
      </c>
      <c r="G13" s="175" t="e">
        <f t="shared" si="2"/>
        <v>#DIV/0!</v>
      </c>
      <c r="H13" s="175" t="e">
        <f t="shared" si="2"/>
        <v>#DIV/0!</v>
      </c>
      <c r="I13" s="95"/>
      <c r="J13" s="152" t="e">
        <f>saisie_MO!BH8</f>
        <v>#DIV/0!</v>
      </c>
      <c r="K13" s="94"/>
      <c r="L13" s="94"/>
      <c r="M13" s="94"/>
      <c r="N13" s="94"/>
      <c r="O13" s="94"/>
      <c r="P13" s="94"/>
    </row>
    <row r="14" spans="1:16" s="93" customFormat="1" x14ac:dyDescent="0.2">
      <c r="B14" s="30" t="s">
        <v>1289</v>
      </c>
      <c r="C14" s="175" t="e">
        <f>$J$14</f>
        <v>#DIV/0!</v>
      </c>
      <c r="D14" s="175" t="e">
        <f t="shared" ref="D14:H14" si="3">$J$14</f>
        <v>#DIV/0!</v>
      </c>
      <c r="E14" s="175" t="e">
        <f t="shared" si="3"/>
        <v>#DIV/0!</v>
      </c>
      <c r="F14" s="175" t="e">
        <f t="shared" si="3"/>
        <v>#DIV/0!</v>
      </c>
      <c r="G14" s="175" t="e">
        <f t="shared" si="3"/>
        <v>#DIV/0!</v>
      </c>
      <c r="H14" s="175" t="e">
        <f t="shared" si="3"/>
        <v>#DIV/0!</v>
      </c>
      <c r="I14" s="95"/>
      <c r="J14" s="152" t="e">
        <f>saisie_MO!BH7</f>
        <v>#DIV/0!</v>
      </c>
      <c r="K14" s="94"/>
      <c r="L14" s="94"/>
      <c r="M14" s="94"/>
      <c r="N14" s="94"/>
      <c r="O14" s="94"/>
      <c r="P14" s="94"/>
    </row>
    <row r="15" spans="1:16" s="93" customFormat="1" x14ac:dyDescent="0.2">
      <c r="B15" s="30" t="s">
        <v>1290</v>
      </c>
      <c r="C15" s="175" t="e">
        <f>$J$15</f>
        <v>#DIV/0!</v>
      </c>
      <c r="D15" s="175" t="e">
        <f t="shared" ref="D15:H15" si="4">$J$15</f>
        <v>#DIV/0!</v>
      </c>
      <c r="E15" s="175" t="e">
        <f t="shared" si="4"/>
        <v>#DIV/0!</v>
      </c>
      <c r="F15" s="175" t="e">
        <f t="shared" si="4"/>
        <v>#DIV/0!</v>
      </c>
      <c r="G15" s="175" t="e">
        <f t="shared" si="4"/>
        <v>#DIV/0!</v>
      </c>
      <c r="H15" s="175" t="e">
        <f t="shared" si="4"/>
        <v>#DIV/0!</v>
      </c>
      <c r="I15" s="95"/>
      <c r="J15" s="152" t="e">
        <f>saisie_MO!BH6</f>
        <v>#DIV/0!</v>
      </c>
      <c r="K15" s="94"/>
      <c r="L15" s="94"/>
      <c r="M15" s="94"/>
      <c r="N15" s="94"/>
      <c r="O15" s="94"/>
      <c r="P15" s="94"/>
    </row>
    <row r="16" spans="1:16" s="93" customFormat="1" x14ac:dyDescent="0.2">
      <c r="B16" s="100" t="s">
        <v>1291</v>
      </c>
      <c r="C16" s="101" t="e">
        <f>IF(C13+C14+C15=1,"ok","erreur")</f>
        <v>#DIV/0!</v>
      </c>
      <c r="D16" s="101" t="e">
        <f t="shared" ref="D16:H16" si="5">IF(D13+D14+D15=1,"ok","erreur")</f>
        <v>#DIV/0!</v>
      </c>
      <c r="E16" s="101" t="e">
        <f t="shared" si="5"/>
        <v>#DIV/0!</v>
      </c>
      <c r="F16" s="101" t="e">
        <f t="shared" si="5"/>
        <v>#DIV/0!</v>
      </c>
      <c r="G16" s="101" t="e">
        <f t="shared" si="5"/>
        <v>#DIV/0!</v>
      </c>
      <c r="H16" s="101" t="e">
        <f t="shared" si="5"/>
        <v>#DIV/0!</v>
      </c>
      <c r="I16" s="81"/>
      <c r="J16" s="81"/>
      <c r="K16" s="94"/>
      <c r="L16" s="94"/>
      <c r="M16" s="94"/>
      <c r="N16" s="94"/>
      <c r="O16" s="94"/>
      <c r="P16" s="94"/>
    </row>
    <row r="17" spans="2:16" s="93" customFormat="1" x14ac:dyDescent="0.2">
      <c r="B17" s="81"/>
      <c r="D17" s="81"/>
      <c r="E17" s="81"/>
      <c r="F17" s="81"/>
      <c r="G17" s="81"/>
      <c r="H17" s="81"/>
      <c r="I17" s="81"/>
      <c r="J17" s="81"/>
      <c r="K17" s="94"/>
      <c r="L17" s="94"/>
      <c r="M17" s="94"/>
      <c r="N17" s="94"/>
      <c r="O17" s="94"/>
      <c r="P17" s="94"/>
    </row>
    <row r="20" spans="2:16" x14ac:dyDescent="0.2">
      <c r="B20" s="32" t="s">
        <v>1320</v>
      </c>
    </row>
    <row r="21" spans="2:16" ht="25.5" customHeight="1" x14ac:dyDescent="0.2">
      <c r="C21" s="73" t="s">
        <v>65</v>
      </c>
      <c r="D21" s="73" t="s">
        <v>66</v>
      </c>
      <c r="E21" s="73" t="s">
        <v>67</v>
      </c>
      <c r="F21" s="73" t="s">
        <v>68</v>
      </c>
      <c r="G21" s="73" t="s">
        <v>69</v>
      </c>
      <c r="H21" s="73" t="s">
        <v>70</v>
      </c>
      <c r="I21" s="279" t="s">
        <v>1243</v>
      </c>
      <c r="J21" s="170" t="s">
        <v>65</v>
      </c>
      <c r="K21" s="170" t="s">
        <v>66</v>
      </c>
      <c r="L21" s="170" t="s">
        <v>67</v>
      </c>
      <c r="M21" s="170" t="s">
        <v>68</v>
      </c>
      <c r="N21" s="170" t="s">
        <v>69</v>
      </c>
      <c r="O21" s="170" t="s">
        <v>70</v>
      </c>
    </row>
    <row r="22" spans="2:16" x14ac:dyDescent="0.2">
      <c r="C22" s="77">
        <f>param_menu!B6</f>
        <v>0</v>
      </c>
      <c r="D22" s="77">
        <f>param_menu!B7</f>
        <v>0</v>
      </c>
      <c r="E22" s="77">
        <f>param_menu!B8</f>
        <v>0</v>
      </c>
      <c r="F22" s="77">
        <f>param_menu!B9</f>
        <v>0</v>
      </c>
      <c r="G22" s="77">
        <f>param_menu!B10</f>
        <v>0</v>
      </c>
      <c r="H22" s="77">
        <f>param_menu!B11</f>
        <v>0</v>
      </c>
      <c r="I22" s="280"/>
      <c r="J22" s="172">
        <f>param_menu!B6</f>
        <v>0</v>
      </c>
      <c r="K22" s="172">
        <f>param_menu!B7</f>
        <v>0</v>
      </c>
      <c r="L22" s="172">
        <f>param_menu!B8</f>
        <v>0</v>
      </c>
      <c r="M22" s="172">
        <f>param_menu!B9</f>
        <v>0</v>
      </c>
      <c r="N22" s="172">
        <f>param_menu!B10</f>
        <v>0</v>
      </c>
      <c r="O22" s="172">
        <f>param_menu!B11</f>
        <v>0</v>
      </c>
    </row>
    <row r="23" spans="2:16" x14ac:dyDescent="0.2">
      <c r="B23" s="30" t="s">
        <v>1333</v>
      </c>
      <c r="C23" s="159"/>
      <c r="D23" s="159"/>
      <c r="E23" s="159"/>
      <c r="F23" s="159"/>
      <c r="G23" s="159"/>
      <c r="H23" s="159"/>
      <c r="I23" s="159"/>
      <c r="J23" s="171" t="e">
        <f>C23/$I$23</f>
        <v>#DIV/0!</v>
      </c>
      <c r="K23" s="171" t="e">
        <f t="shared" ref="K23:O23" si="6">D23/$I$23</f>
        <v>#DIV/0!</v>
      </c>
      <c r="L23" s="171" t="e">
        <f t="shared" si="6"/>
        <v>#DIV/0!</v>
      </c>
      <c r="M23" s="171" t="e">
        <f t="shared" si="6"/>
        <v>#DIV/0!</v>
      </c>
      <c r="N23" s="171" t="e">
        <f t="shared" si="6"/>
        <v>#DIV/0!</v>
      </c>
      <c r="O23" s="171" t="e">
        <f t="shared" si="6"/>
        <v>#DIV/0!</v>
      </c>
    </row>
    <row r="24" spans="2:16" x14ac:dyDescent="0.2">
      <c r="B24" s="30" t="s">
        <v>1366</v>
      </c>
      <c r="C24" s="159"/>
      <c r="D24" s="159"/>
      <c r="E24" s="159"/>
      <c r="F24" s="159"/>
      <c r="G24" s="159"/>
      <c r="H24" s="159"/>
      <c r="I24" s="159"/>
      <c r="J24" s="171" t="e">
        <f>C24/$I$24</f>
        <v>#DIV/0!</v>
      </c>
      <c r="K24" s="171" t="e">
        <f t="shared" ref="K24:O24" si="7">D24/$I$24</f>
        <v>#DIV/0!</v>
      </c>
      <c r="L24" s="171" t="e">
        <f t="shared" si="7"/>
        <v>#DIV/0!</v>
      </c>
      <c r="M24" s="171" t="e">
        <f t="shared" si="7"/>
        <v>#DIV/0!</v>
      </c>
      <c r="N24" s="171" t="e">
        <f t="shared" si="7"/>
        <v>#DIV/0!</v>
      </c>
      <c r="O24" s="171" t="e">
        <f t="shared" si="7"/>
        <v>#DIV/0!</v>
      </c>
    </row>
    <row r="26" spans="2:16" x14ac:dyDescent="0.2">
      <c r="B26" s="32" t="s">
        <v>1377</v>
      </c>
    </row>
    <row r="29" spans="2:16" x14ac:dyDescent="0.2">
      <c r="B29" s="281" t="s">
        <v>1379</v>
      </c>
      <c r="C29" s="174" t="s">
        <v>1374</v>
      </c>
      <c r="D29" s="174" t="s">
        <v>1375</v>
      </c>
      <c r="E29" s="174" t="s">
        <v>1376</v>
      </c>
      <c r="F29" s="283" t="s">
        <v>1258</v>
      </c>
    </row>
    <row r="30" spans="2:16" s="136" customFormat="1" x14ac:dyDescent="0.2">
      <c r="B30" s="282"/>
      <c r="C30" s="174" t="s">
        <v>1332</v>
      </c>
      <c r="D30" s="174" t="s">
        <v>1332</v>
      </c>
      <c r="E30" s="174" t="s">
        <v>1332</v>
      </c>
      <c r="F30" s="284"/>
    </row>
    <row r="31" spans="2:16" x14ac:dyDescent="0.2">
      <c r="B31" s="159"/>
      <c r="C31" s="159"/>
      <c r="D31" s="159"/>
      <c r="E31" s="159"/>
      <c r="F31" s="149">
        <f>C31+D31+E31</f>
        <v>0</v>
      </c>
    </row>
    <row r="32" spans="2:16" x14ac:dyDescent="0.2">
      <c r="B32" s="159"/>
      <c r="C32" s="159"/>
      <c r="D32" s="159"/>
      <c r="E32" s="159"/>
      <c r="F32" s="149">
        <f t="shared" ref="F32:F47" si="8">C32+D32+E32</f>
        <v>0</v>
      </c>
    </row>
    <row r="33" spans="2:6" x14ac:dyDescent="0.2">
      <c r="B33" s="159"/>
      <c r="C33" s="159"/>
      <c r="D33" s="159"/>
      <c r="E33" s="159"/>
      <c r="F33" s="149">
        <f t="shared" si="8"/>
        <v>0</v>
      </c>
    </row>
    <row r="34" spans="2:6" x14ac:dyDescent="0.2">
      <c r="B34" s="159"/>
      <c r="C34" s="159"/>
      <c r="D34" s="159"/>
      <c r="E34" s="159"/>
      <c r="F34" s="149">
        <f t="shared" si="8"/>
        <v>0</v>
      </c>
    </row>
    <row r="35" spans="2:6" x14ac:dyDescent="0.2">
      <c r="B35" s="159"/>
      <c r="C35" s="159"/>
      <c r="D35" s="159"/>
      <c r="E35" s="159"/>
      <c r="F35" s="149">
        <f t="shared" si="8"/>
        <v>0</v>
      </c>
    </row>
    <row r="36" spans="2:6" x14ac:dyDescent="0.2">
      <c r="B36" s="159"/>
      <c r="C36" s="159"/>
      <c r="D36" s="159"/>
      <c r="E36" s="159"/>
      <c r="F36" s="149">
        <f t="shared" si="8"/>
        <v>0</v>
      </c>
    </row>
    <row r="37" spans="2:6" x14ac:dyDescent="0.2">
      <c r="B37" s="159"/>
      <c r="C37" s="159"/>
      <c r="D37" s="159"/>
      <c r="E37" s="159"/>
      <c r="F37" s="149">
        <f t="shared" si="8"/>
        <v>0</v>
      </c>
    </row>
    <row r="38" spans="2:6" x14ac:dyDescent="0.2">
      <c r="B38" s="159"/>
      <c r="C38" s="159"/>
      <c r="D38" s="159"/>
      <c r="E38" s="159"/>
      <c r="F38" s="149">
        <f t="shared" si="8"/>
        <v>0</v>
      </c>
    </row>
    <row r="39" spans="2:6" x14ac:dyDescent="0.2">
      <c r="B39" s="159"/>
      <c r="C39" s="159"/>
      <c r="D39" s="159"/>
      <c r="E39" s="159"/>
      <c r="F39" s="149">
        <f t="shared" si="8"/>
        <v>0</v>
      </c>
    </row>
    <row r="40" spans="2:6" x14ac:dyDescent="0.2">
      <c r="B40" s="159"/>
      <c r="C40" s="159"/>
      <c r="D40" s="159"/>
      <c r="E40" s="159"/>
      <c r="F40" s="149">
        <f t="shared" si="8"/>
        <v>0</v>
      </c>
    </row>
    <row r="41" spans="2:6" x14ac:dyDescent="0.2">
      <c r="B41" s="159"/>
      <c r="C41" s="159"/>
      <c r="D41" s="159"/>
      <c r="E41" s="159"/>
      <c r="F41" s="149">
        <f t="shared" si="8"/>
        <v>0</v>
      </c>
    </row>
    <row r="42" spans="2:6" x14ac:dyDescent="0.2">
      <c r="B42" s="159"/>
      <c r="C42" s="159"/>
      <c r="D42" s="159"/>
      <c r="E42" s="159"/>
      <c r="F42" s="149">
        <f t="shared" si="8"/>
        <v>0</v>
      </c>
    </row>
    <row r="43" spans="2:6" x14ac:dyDescent="0.2">
      <c r="B43" s="159"/>
      <c r="C43" s="159"/>
      <c r="D43" s="159"/>
      <c r="E43" s="159"/>
      <c r="F43" s="149">
        <f t="shared" si="8"/>
        <v>0</v>
      </c>
    </row>
    <row r="44" spans="2:6" x14ac:dyDescent="0.2">
      <c r="B44" s="159"/>
      <c r="C44" s="159"/>
      <c r="D44" s="159"/>
      <c r="E44" s="159"/>
      <c r="F44" s="149">
        <f t="shared" si="8"/>
        <v>0</v>
      </c>
    </row>
    <row r="45" spans="2:6" x14ac:dyDescent="0.2">
      <c r="B45" s="159"/>
      <c r="C45" s="159"/>
      <c r="D45" s="159"/>
      <c r="E45" s="159"/>
      <c r="F45" s="149">
        <f t="shared" si="8"/>
        <v>0</v>
      </c>
    </row>
    <row r="46" spans="2:6" x14ac:dyDescent="0.2">
      <c r="B46" s="159"/>
      <c r="C46" s="159"/>
      <c r="D46" s="159"/>
      <c r="E46" s="159"/>
      <c r="F46" s="149">
        <f t="shared" si="8"/>
        <v>0</v>
      </c>
    </row>
    <row r="47" spans="2:6" x14ac:dyDescent="0.2">
      <c r="B47" s="159"/>
      <c r="C47" s="159"/>
      <c r="D47" s="159"/>
      <c r="E47" s="159"/>
      <c r="F47" s="149">
        <f t="shared" si="8"/>
        <v>0</v>
      </c>
    </row>
    <row r="48" spans="2:6" x14ac:dyDescent="0.2">
      <c r="B48" s="32"/>
      <c r="C48" s="32"/>
      <c r="D48" s="32"/>
      <c r="E48" s="78" t="s">
        <v>1259</v>
      </c>
      <c r="F48" s="31">
        <f>SUM(F31:F47)</f>
        <v>0</v>
      </c>
    </row>
    <row r="51" spans="2:8" x14ac:dyDescent="0.2">
      <c r="B51" s="32" t="s">
        <v>1317</v>
      </c>
    </row>
    <row r="52" spans="2:8" x14ac:dyDescent="0.2">
      <c r="B52" s="32"/>
    </row>
    <row r="53" spans="2:8" x14ac:dyDescent="0.2">
      <c r="C53" s="73" t="s">
        <v>65</v>
      </c>
      <c r="D53" s="73" t="s">
        <v>66</v>
      </c>
      <c r="E53" s="73" t="s">
        <v>67</v>
      </c>
      <c r="F53" s="73" t="s">
        <v>68</v>
      </c>
      <c r="G53" s="73" t="s">
        <v>69</v>
      </c>
      <c r="H53" s="73" t="s">
        <v>70</v>
      </c>
    </row>
    <row r="54" spans="2:8" x14ac:dyDescent="0.2">
      <c r="C54" s="77">
        <f>param_menu!B6</f>
        <v>0</v>
      </c>
      <c r="D54" s="77">
        <f>param_menu!B7</f>
        <v>0</v>
      </c>
      <c r="E54" s="77">
        <f>param_menu!B8</f>
        <v>0</v>
      </c>
      <c r="F54" s="77">
        <f>param_menu!B9</f>
        <v>0</v>
      </c>
      <c r="G54" s="77">
        <f>param_menu!B10</f>
        <v>0</v>
      </c>
      <c r="H54" s="77">
        <f>param_menu!B11</f>
        <v>0</v>
      </c>
    </row>
    <row r="55" spans="2:8" x14ac:dyDescent="0.2">
      <c r="B55" s="30" t="s">
        <v>426</v>
      </c>
      <c r="C55" s="38">
        <f>SUMIFS(saisie_cult!$H$14:$H$1013,saisie_cult!$E$14:$E$1013,C54)</f>
        <v>0</v>
      </c>
      <c r="D55" s="38">
        <f>SUMIFS(saisie_cult!$H$14:$H$1013,saisie_cult!$E$14:$E$1013,D54)</f>
        <v>0</v>
      </c>
      <c r="E55" s="38">
        <f>SUMIFS(saisie_cult!$H$14:$H$1013,saisie_cult!$E$14:$E$1013,E54)</f>
        <v>0</v>
      </c>
      <c r="F55" s="38">
        <f>SUMIFS(saisie_cult!$H$14:$H$1013,saisie_cult!$E$14:$E$1013,F54)</f>
        <v>0</v>
      </c>
      <c r="G55" s="38">
        <f>SUMIFS(saisie_cult!$H$14:$H$1013,saisie_cult!$E$14:$E$1013,G54)</f>
        <v>0</v>
      </c>
      <c r="H55" s="38">
        <f>SUMIFS(saisie_cult!$H$14:$H$1013,saisie_cult!$E$14:$E$1013,H54)</f>
        <v>0</v>
      </c>
    </row>
    <row r="56" spans="2:8" x14ac:dyDescent="0.2">
      <c r="B56" s="30" t="s">
        <v>444</v>
      </c>
      <c r="C56" s="38">
        <f>SUMIFS(saisie_cult!$J$14:$J$1013,saisie_cult!$E$14:$E$1013,C54)</f>
        <v>0</v>
      </c>
      <c r="D56" s="38">
        <f>SUMIFS(saisie_cult!$J$14:$J$1013,saisie_cult!$E$14:$E$1013,D54)</f>
        <v>0</v>
      </c>
      <c r="E56" s="38">
        <f>SUMIFS(saisie_cult!$J$14:$J$1013,saisie_cult!$E$14:$E$1013,E54)</f>
        <v>0</v>
      </c>
      <c r="F56" s="38">
        <f>SUMIFS(saisie_cult!$J$14:$J$1013,saisie_cult!$E$14:$E$1013,F54)</f>
        <v>0</v>
      </c>
      <c r="G56" s="38">
        <f>SUMIFS(saisie_cult!$J$14:$J$1013,saisie_cult!$E$14:$E$1013,G54)</f>
        <v>0</v>
      </c>
      <c r="H56" s="38">
        <f>SUMIFS(saisie_cult!$J$14:$J$1013,saisie_cult!$E$14:$E$1013,H54)</f>
        <v>0</v>
      </c>
    </row>
    <row r="57" spans="2:8" x14ac:dyDescent="0.2">
      <c r="B57" s="31" t="s">
        <v>1316</v>
      </c>
      <c r="C57" s="149">
        <f>C55-C56</f>
        <v>0</v>
      </c>
      <c r="D57" s="149">
        <f t="shared" ref="D57:H57" si="9">D55-D56</f>
        <v>0</v>
      </c>
      <c r="E57" s="149">
        <f t="shared" si="9"/>
        <v>0</v>
      </c>
      <c r="F57" s="149">
        <f t="shared" si="9"/>
        <v>0</v>
      </c>
      <c r="G57" s="149">
        <f t="shared" si="9"/>
        <v>0</v>
      </c>
      <c r="H57" s="149">
        <f t="shared" si="9"/>
        <v>0</v>
      </c>
    </row>
  </sheetData>
  <sheetProtection password="ACF5" sheet="1" objects="1" scenarios="1"/>
  <mergeCells count="5">
    <mergeCell ref="I9:I10"/>
    <mergeCell ref="J9:J10"/>
    <mergeCell ref="I21:I22"/>
    <mergeCell ref="B29:B30"/>
    <mergeCell ref="F29:F3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8"/>
  <sheetViews>
    <sheetView topLeftCell="A3" workbookViewId="0">
      <selection activeCell="D7" sqref="D7:H7"/>
    </sheetView>
  </sheetViews>
  <sheetFormatPr baseColWidth="10" defaultRowHeight="15" x14ac:dyDescent="0.25"/>
  <cols>
    <col min="2" max="2" width="17.140625" customWidth="1"/>
    <col min="3" max="3" width="27.28515625" customWidth="1"/>
    <col min="4" max="4" width="17.5703125" customWidth="1"/>
    <col min="5" max="5" width="17.28515625" customWidth="1"/>
    <col min="6" max="6" width="17.42578125" customWidth="1"/>
    <col min="7" max="7" width="18.28515625" customWidth="1"/>
  </cols>
  <sheetData>
    <row r="1" spans="1:14" ht="18.75" x14ac:dyDescent="0.3">
      <c r="A1" s="220"/>
      <c r="B1" s="226" t="s">
        <v>1438</v>
      </c>
      <c r="C1" s="227"/>
      <c r="D1" s="227"/>
      <c r="E1" s="227"/>
      <c r="F1" s="227"/>
      <c r="G1" s="227"/>
      <c r="H1" s="227"/>
      <c r="I1" s="227"/>
      <c r="J1" s="227"/>
      <c r="K1" s="227"/>
      <c r="L1" s="227"/>
      <c r="M1" s="227"/>
      <c r="N1" s="227"/>
    </row>
    <row r="2" spans="1:14" x14ac:dyDescent="0.25">
      <c r="A2" s="220"/>
      <c r="B2" s="228"/>
      <c r="C2" s="220"/>
      <c r="D2" s="220"/>
      <c r="E2" s="220"/>
      <c r="F2" s="220"/>
      <c r="G2" s="220"/>
      <c r="H2" s="220"/>
      <c r="I2" s="220"/>
      <c r="J2" s="220"/>
      <c r="K2" s="220"/>
      <c r="L2" s="220"/>
      <c r="M2" s="220"/>
      <c r="N2" s="220"/>
    </row>
    <row r="3" spans="1:14" x14ac:dyDescent="0.25">
      <c r="A3" s="220"/>
      <c r="B3" s="220"/>
      <c r="C3" s="220"/>
      <c r="D3" s="220"/>
      <c r="E3" s="220"/>
      <c r="F3" s="220"/>
      <c r="G3" s="220"/>
      <c r="H3" s="220"/>
      <c r="I3" s="220"/>
      <c r="J3" s="220"/>
      <c r="K3" s="220"/>
      <c r="L3" s="220"/>
      <c r="M3" s="220"/>
      <c r="N3" s="220"/>
    </row>
    <row r="4" spans="1:14" x14ac:dyDescent="0.25">
      <c r="A4" s="220"/>
      <c r="B4" s="220"/>
      <c r="C4" s="220"/>
      <c r="D4" s="220"/>
      <c r="E4" s="220"/>
      <c r="F4" s="220"/>
      <c r="G4" s="220"/>
      <c r="H4" s="220"/>
      <c r="I4" s="220"/>
      <c r="J4" s="220"/>
      <c r="K4" s="220"/>
      <c r="L4" s="220"/>
      <c r="M4" s="220"/>
      <c r="N4" s="220"/>
    </row>
    <row r="5" spans="1:14" ht="26.25" x14ac:dyDescent="0.25">
      <c r="A5" s="221"/>
      <c r="B5" s="221"/>
      <c r="C5" s="221"/>
      <c r="D5" s="231" t="s">
        <v>1417</v>
      </c>
      <c r="E5" s="218" t="s">
        <v>1418</v>
      </c>
      <c r="F5" s="218" t="s">
        <v>1419</v>
      </c>
      <c r="G5" s="218" t="s">
        <v>1420</v>
      </c>
      <c r="H5" s="235" t="s">
        <v>1421</v>
      </c>
      <c r="I5" s="235" t="s">
        <v>1422</v>
      </c>
      <c r="J5" s="235" t="str">
        <f>E5</f>
        <v>Atelier 1</v>
      </c>
      <c r="K5" s="235" t="str">
        <f>F5</f>
        <v>Atelier 2</v>
      </c>
      <c r="L5" s="235" t="str">
        <f>G5</f>
        <v>Atelier 3</v>
      </c>
      <c r="M5" s="235" t="s">
        <v>1421</v>
      </c>
      <c r="N5" s="236" t="s">
        <v>1422</v>
      </c>
    </row>
    <row r="6" spans="1:14" x14ac:dyDescent="0.25">
      <c r="A6" s="220"/>
      <c r="B6" s="220"/>
      <c r="C6" s="220"/>
      <c r="D6" s="230" t="s">
        <v>1198</v>
      </c>
      <c r="E6" s="229"/>
      <c r="F6" s="229"/>
      <c r="G6" s="229"/>
      <c r="H6" s="229"/>
      <c r="I6" s="229"/>
      <c r="J6" s="229"/>
      <c r="K6" s="229"/>
      <c r="L6" s="229"/>
      <c r="M6" s="234" t="s">
        <v>1423</v>
      </c>
      <c r="N6" s="229"/>
    </row>
    <row r="7" spans="1:14" x14ac:dyDescent="0.25">
      <c r="A7" s="220"/>
      <c r="B7" s="228"/>
      <c r="C7" s="220"/>
      <c r="D7" s="216"/>
      <c r="E7" s="159"/>
      <c r="F7" s="159"/>
      <c r="G7" s="159"/>
      <c r="H7" s="159"/>
      <c r="I7" s="225">
        <f>SUM(E7:H7)</f>
        <v>0</v>
      </c>
      <c r="J7" s="232" t="e">
        <f>E7/I7</f>
        <v>#DIV/0!</v>
      </c>
      <c r="K7" s="232" t="e">
        <f>F7/I7</f>
        <v>#DIV/0!</v>
      </c>
      <c r="L7" s="232" t="e">
        <f>G7/I7</f>
        <v>#DIV/0!</v>
      </c>
      <c r="M7" s="232" t="e">
        <f>H7/I7</f>
        <v>#DIV/0!</v>
      </c>
      <c r="N7" s="233" t="e">
        <f>SUM(J7:M7)</f>
        <v>#DIV/0!</v>
      </c>
    </row>
    <row r="8" spans="1:14" x14ac:dyDescent="0.25">
      <c r="A8" s="220"/>
      <c r="B8" s="228"/>
      <c r="C8" s="220"/>
      <c r="D8" s="216"/>
      <c r="E8" s="159"/>
      <c r="F8" s="159"/>
      <c r="G8" s="159"/>
      <c r="H8" s="159"/>
      <c r="I8" s="225">
        <f t="shared" ref="I8:I11" si="0">SUM(E8:H8)</f>
        <v>0</v>
      </c>
      <c r="J8" s="232" t="e">
        <f t="shared" ref="J8:J11" si="1">E8/I8</f>
        <v>#DIV/0!</v>
      </c>
      <c r="K8" s="232" t="e">
        <f t="shared" ref="K8:K11" si="2">F8/I8</f>
        <v>#DIV/0!</v>
      </c>
      <c r="L8" s="232" t="e">
        <f t="shared" ref="L8:L11" si="3">G8/I8</f>
        <v>#DIV/0!</v>
      </c>
      <c r="M8" s="232" t="e">
        <f t="shared" ref="M8:M11" si="4">H8/I8</f>
        <v>#DIV/0!</v>
      </c>
      <c r="N8" s="233" t="e">
        <f t="shared" ref="N8:N11" si="5">SUM(J8:M8)</f>
        <v>#DIV/0!</v>
      </c>
    </row>
    <row r="9" spans="1:14" x14ac:dyDescent="0.25">
      <c r="A9" s="220"/>
      <c r="B9" s="228"/>
      <c r="C9" s="220"/>
      <c r="D9" s="217"/>
      <c r="E9" s="159"/>
      <c r="F9" s="159"/>
      <c r="G9" s="159"/>
      <c r="H9" s="159"/>
      <c r="I9" s="225">
        <f t="shared" si="0"/>
        <v>0</v>
      </c>
      <c r="J9" s="232" t="e">
        <f t="shared" si="1"/>
        <v>#DIV/0!</v>
      </c>
      <c r="K9" s="232" t="e">
        <f t="shared" si="2"/>
        <v>#DIV/0!</v>
      </c>
      <c r="L9" s="232" t="e">
        <f t="shared" si="3"/>
        <v>#DIV/0!</v>
      </c>
      <c r="M9" s="232" t="e">
        <f t="shared" si="4"/>
        <v>#DIV/0!</v>
      </c>
      <c r="N9" s="233" t="e">
        <f t="shared" si="5"/>
        <v>#DIV/0!</v>
      </c>
    </row>
    <row r="10" spans="1:14" x14ac:dyDescent="0.25">
      <c r="A10" s="220"/>
      <c r="B10" s="228"/>
      <c r="C10" s="220"/>
      <c r="D10" s="217"/>
      <c r="E10" s="242"/>
      <c r="F10" s="159"/>
      <c r="G10" s="159"/>
      <c r="H10" s="159"/>
      <c r="I10" s="225">
        <f t="shared" si="0"/>
        <v>0</v>
      </c>
      <c r="J10" s="232" t="e">
        <f t="shared" si="1"/>
        <v>#DIV/0!</v>
      </c>
      <c r="K10" s="232" t="e">
        <f t="shared" si="2"/>
        <v>#DIV/0!</v>
      </c>
      <c r="L10" s="232" t="e">
        <f t="shared" si="3"/>
        <v>#DIV/0!</v>
      </c>
      <c r="M10" s="232" t="e">
        <f t="shared" si="4"/>
        <v>#DIV/0!</v>
      </c>
      <c r="N10" s="233" t="e">
        <f t="shared" si="5"/>
        <v>#DIV/0!</v>
      </c>
    </row>
    <row r="11" spans="1:14" x14ac:dyDescent="0.25">
      <c r="A11" s="220"/>
      <c r="B11" s="228"/>
      <c r="C11" s="220"/>
      <c r="D11" s="217"/>
      <c r="E11" s="242"/>
      <c r="F11" s="159"/>
      <c r="G11" s="159"/>
      <c r="H11" s="159"/>
      <c r="I11" s="225">
        <f t="shared" si="0"/>
        <v>0</v>
      </c>
      <c r="J11" s="232" t="e">
        <f t="shared" si="1"/>
        <v>#DIV/0!</v>
      </c>
      <c r="K11" s="232" t="e">
        <f t="shared" si="2"/>
        <v>#DIV/0!</v>
      </c>
      <c r="L11" s="232" t="e">
        <f t="shared" si="3"/>
        <v>#DIV/0!</v>
      </c>
      <c r="M11" s="232" t="e">
        <f t="shared" si="4"/>
        <v>#DIV/0!</v>
      </c>
      <c r="N11" s="233" t="e">
        <f t="shared" si="5"/>
        <v>#DIV/0!</v>
      </c>
    </row>
    <row r="12" spans="1:14" x14ac:dyDescent="0.25">
      <c r="A12" s="220"/>
      <c r="B12" s="228"/>
      <c r="C12" s="220"/>
      <c r="D12" s="228"/>
      <c r="E12" s="220"/>
      <c r="F12" s="220"/>
      <c r="G12" s="220"/>
      <c r="H12" s="220"/>
      <c r="I12" s="220"/>
      <c r="J12" s="220"/>
      <c r="K12" s="220"/>
      <c r="L12" s="220"/>
      <c r="M12" s="220"/>
      <c r="N12" s="220"/>
    </row>
    <row r="13" spans="1:14" x14ac:dyDescent="0.25">
      <c r="A13" s="220"/>
      <c r="B13" s="228"/>
      <c r="C13" s="220"/>
      <c r="D13" s="220"/>
      <c r="E13" s="220"/>
      <c r="F13" s="220"/>
      <c r="G13" s="220"/>
      <c r="H13" s="220"/>
      <c r="I13" s="220"/>
      <c r="J13" s="220"/>
      <c r="K13" s="220"/>
      <c r="L13" s="220"/>
      <c r="M13" s="220"/>
      <c r="N13" s="220"/>
    </row>
    <row r="14" spans="1:14" x14ac:dyDescent="0.25">
      <c r="A14" s="220"/>
      <c r="B14" s="220"/>
      <c r="C14" s="220"/>
      <c r="D14" s="220"/>
      <c r="E14" s="220"/>
      <c r="F14" s="220"/>
      <c r="G14" s="220"/>
      <c r="H14" s="220"/>
      <c r="I14" s="220"/>
      <c r="J14" s="220"/>
      <c r="K14" s="220"/>
      <c r="L14" s="220"/>
      <c r="M14" s="220"/>
      <c r="N14" s="220"/>
    </row>
    <row r="15" spans="1:14" x14ac:dyDescent="0.25">
      <c r="A15" s="220"/>
      <c r="B15" s="220"/>
      <c r="C15" s="220"/>
      <c r="D15" s="220"/>
      <c r="E15" s="220"/>
      <c r="F15" s="220"/>
      <c r="G15" s="220"/>
      <c r="H15" s="220"/>
      <c r="I15" s="220"/>
      <c r="J15" s="220"/>
      <c r="K15" s="220"/>
      <c r="L15" s="220"/>
      <c r="M15" s="220"/>
      <c r="N15" s="220"/>
    </row>
    <row r="16" spans="1:14" ht="26.25" x14ac:dyDescent="0.25">
      <c r="A16" s="224"/>
      <c r="B16" s="237" t="s">
        <v>15</v>
      </c>
      <c r="C16" s="237" t="s">
        <v>1424</v>
      </c>
      <c r="D16" s="237" t="s">
        <v>1425</v>
      </c>
      <c r="E16" s="237" t="s">
        <v>1426</v>
      </c>
      <c r="F16" s="237" t="s">
        <v>1427</v>
      </c>
      <c r="G16" s="170" t="s">
        <v>1428</v>
      </c>
      <c r="H16" s="224"/>
      <c r="I16" s="224"/>
      <c r="J16" s="224"/>
      <c r="K16" s="224"/>
      <c r="L16" s="224"/>
      <c r="M16" s="224"/>
      <c r="N16" s="224"/>
    </row>
    <row r="17" spans="1:14" x14ac:dyDescent="0.25">
      <c r="A17" s="220" t="s">
        <v>1429</v>
      </c>
      <c r="B17" s="159"/>
      <c r="C17" s="159"/>
      <c r="D17" s="159"/>
      <c r="E17" s="159"/>
      <c r="F17" s="241" t="str">
        <f t="shared" ref="F17:F80" si="6">IF(E17&lt;&gt;"",VLOOKUP(E17,$D$6:$N$11,10,FALSE),"")</f>
        <v/>
      </c>
      <c r="G17" s="243" t="str">
        <f t="shared" ref="G17:G81" si="7">IF(E17&lt;&gt;"",D17*F17,"")</f>
        <v/>
      </c>
      <c r="H17" s="220"/>
      <c r="I17" s="220"/>
      <c r="J17" s="220"/>
      <c r="K17" s="220"/>
      <c r="L17" s="220"/>
      <c r="M17" s="220"/>
      <c r="N17" s="220"/>
    </row>
    <row r="18" spans="1:14" x14ac:dyDescent="0.25">
      <c r="A18" s="220" t="s">
        <v>1430</v>
      </c>
      <c r="B18" s="159"/>
      <c r="C18" s="159"/>
      <c r="D18" s="159"/>
      <c r="E18" s="159"/>
      <c r="F18" s="241" t="str">
        <f t="shared" si="6"/>
        <v/>
      </c>
      <c r="G18" s="243" t="str">
        <f t="shared" si="7"/>
        <v/>
      </c>
      <c r="H18" s="220"/>
      <c r="I18" s="220"/>
      <c r="J18" s="220"/>
      <c r="K18" s="220"/>
      <c r="L18" s="220"/>
      <c r="M18" s="220"/>
      <c r="N18" s="220"/>
    </row>
    <row r="19" spans="1:14" x14ac:dyDescent="0.25">
      <c r="A19" s="220" t="s">
        <v>1431</v>
      </c>
      <c r="B19" s="159"/>
      <c r="C19" s="159"/>
      <c r="D19" s="159"/>
      <c r="E19" s="159"/>
      <c r="F19" s="241" t="str">
        <f t="shared" si="6"/>
        <v/>
      </c>
      <c r="G19" s="243" t="str">
        <f t="shared" si="7"/>
        <v/>
      </c>
      <c r="H19" s="220"/>
      <c r="I19" s="220"/>
      <c r="J19" s="220"/>
      <c r="K19" s="220"/>
      <c r="L19" s="220"/>
      <c r="M19" s="220"/>
      <c r="N19" s="220"/>
    </row>
    <row r="20" spans="1:14" x14ac:dyDescent="0.25">
      <c r="A20" s="220" t="s">
        <v>1432</v>
      </c>
      <c r="B20" s="159"/>
      <c r="C20" s="159"/>
      <c r="D20" s="159"/>
      <c r="E20" s="159"/>
      <c r="F20" s="241" t="str">
        <f t="shared" si="6"/>
        <v/>
      </c>
      <c r="G20" s="243" t="str">
        <f t="shared" si="7"/>
        <v/>
      </c>
      <c r="H20" s="220"/>
      <c r="I20" s="220"/>
      <c r="J20" s="220"/>
      <c r="K20" s="220"/>
      <c r="L20" s="220"/>
      <c r="M20" s="220"/>
      <c r="N20" s="220"/>
    </row>
    <row r="21" spans="1:14" x14ac:dyDescent="0.25">
      <c r="A21" s="220" t="s">
        <v>1433</v>
      </c>
      <c r="B21" s="159"/>
      <c r="C21" s="159"/>
      <c r="D21" s="159"/>
      <c r="E21" s="159"/>
      <c r="F21" s="241" t="str">
        <f t="shared" si="6"/>
        <v/>
      </c>
      <c r="G21" s="243" t="str">
        <f t="shared" si="7"/>
        <v/>
      </c>
      <c r="H21" s="220"/>
      <c r="I21" s="220"/>
      <c r="J21" s="220"/>
      <c r="K21" s="220"/>
      <c r="L21" s="220"/>
      <c r="M21" s="220"/>
      <c r="N21" s="220"/>
    </row>
    <row r="22" spans="1:14" x14ac:dyDescent="0.25">
      <c r="A22" s="220" t="s">
        <v>1434</v>
      </c>
      <c r="B22" s="159"/>
      <c r="C22" s="159"/>
      <c r="D22" s="159"/>
      <c r="E22" s="159"/>
      <c r="F22" s="241" t="str">
        <f t="shared" si="6"/>
        <v/>
      </c>
      <c r="G22" s="243" t="str">
        <f t="shared" si="7"/>
        <v/>
      </c>
      <c r="H22" s="220"/>
      <c r="I22" s="220"/>
      <c r="J22" s="220"/>
      <c r="K22" s="220"/>
      <c r="L22" s="220"/>
      <c r="M22" s="220"/>
      <c r="N22" s="220"/>
    </row>
    <row r="23" spans="1:14" x14ac:dyDescent="0.25">
      <c r="A23" s="220" t="s">
        <v>1435</v>
      </c>
      <c r="B23" s="159"/>
      <c r="C23" s="159"/>
      <c r="D23" s="159"/>
      <c r="E23" s="159"/>
      <c r="F23" s="241" t="str">
        <f t="shared" si="6"/>
        <v/>
      </c>
      <c r="G23" s="243" t="str">
        <f t="shared" si="7"/>
        <v/>
      </c>
      <c r="H23" s="220"/>
      <c r="I23" s="220"/>
      <c r="J23" s="220"/>
      <c r="K23" s="220"/>
      <c r="L23" s="220"/>
      <c r="M23" s="220"/>
      <c r="N23" s="220"/>
    </row>
    <row r="24" spans="1:14" x14ac:dyDescent="0.25">
      <c r="A24" s="220" t="s">
        <v>1436</v>
      </c>
      <c r="B24" s="159"/>
      <c r="C24" s="159"/>
      <c r="D24" s="159"/>
      <c r="E24" s="159"/>
      <c r="F24" s="241" t="str">
        <f t="shared" si="6"/>
        <v/>
      </c>
      <c r="G24" s="243" t="str">
        <f t="shared" si="7"/>
        <v/>
      </c>
      <c r="H24" s="220"/>
      <c r="I24" s="220"/>
      <c r="J24" s="220"/>
      <c r="K24" s="220"/>
      <c r="L24" s="220"/>
      <c r="M24" s="220"/>
      <c r="N24" s="220"/>
    </row>
    <row r="25" spans="1:14" x14ac:dyDescent="0.25">
      <c r="A25" s="220" t="s">
        <v>1437</v>
      </c>
      <c r="B25" s="159"/>
      <c r="C25" s="159"/>
      <c r="D25" s="159"/>
      <c r="E25" s="159"/>
      <c r="F25" s="241" t="str">
        <f t="shared" si="6"/>
        <v/>
      </c>
      <c r="G25" s="243" t="str">
        <f t="shared" si="7"/>
        <v/>
      </c>
      <c r="H25" s="220"/>
      <c r="I25" s="220"/>
      <c r="J25" s="220"/>
      <c r="K25" s="220"/>
      <c r="L25" s="220"/>
      <c r="M25" s="220"/>
      <c r="N25" s="220"/>
    </row>
    <row r="26" spans="1:14" x14ac:dyDescent="0.25">
      <c r="A26" s="220" t="s">
        <v>156</v>
      </c>
      <c r="B26" s="159"/>
      <c r="C26" s="159"/>
      <c r="D26" s="159"/>
      <c r="E26" s="159"/>
      <c r="F26" s="241" t="str">
        <f t="shared" si="6"/>
        <v/>
      </c>
      <c r="G26" s="243" t="str">
        <f t="shared" si="7"/>
        <v/>
      </c>
      <c r="H26" s="220"/>
      <c r="I26" s="220"/>
      <c r="J26" s="220"/>
      <c r="K26" s="220"/>
      <c r="L26" s="220"/>
      <c r="M26" s="220"/>
      <c r="N26" s="220"/>
    </row>
    <row r="27" spans="1:14" x14ac:dyDescent="0.25">
      <c r="A27" s="220" t="s">
        <v>157</v>
      </c>
      <c r="B27" s="159"/>
      <c r="C27" s="159"/>
      <c r="D27" s="159"/>
      <c r="E27" s="159"/>
      <c r="F27" s="241" t="str">
        <f t="shared" si="6"/>
        <v/>
      </c>
      <c r="G27" s="243" t="str">
        <f t="shared" si="7"/>
        <v/>
      </c>
      <c r="H27" s="220"/>
      <c r="I27" s="220"/>
      <c r="J27" s="220"/>
      <c r="K27" s="220"/>
      <c r="L27" s="220"/>
      <c r="M27" s="220"/>
      <c r="N27" s="220"/>
    </row>
    <row r="28" spans="1:14" x14ac:dyDescent="0.25">
      <c r="A28" s="220" t="s">
        <v>158</v>
      </c>
      <c r="B28" s="159"/>
      <c r="C28" s="159"/>
      <c r="D28" s="159"/>
      <c r="E28" s="159"/>
      <c r="F28" s="241" t="str">
        <f t="shared" si="6"/>
        <v/>
      </c>
      <c r="G28" s="243" t="str">
        <f t="shared" si="7"/>
        <v/>
      </c>
      <c r="H28" s="220"/>
      <c r="I28" s="220"/>
      <c r="J28" s="220"/>
      <c r="K28" s="220"/>
      <c r="L28" s="220"/>
      <c r="M28" s="220"/>
      <c r="N28" s="220"/>
    </row>
    <row r="29" spans="1:14" x14ac:dyDescent="0.25">
      <c r="A29" s="220" t="s">
        <v>159</v>
      </c>
      <c r="B29" s="159"/>
      <c r="C29" s="159"/>
      <c r="D29" s="159"/>
      <c r="E29" s="159"/>
      <c r="F29" s="241" t="str">
        <f t="shared" si="6"/>
        <v/>
      </c>
      <c r="G29" s="243" t="str">
        <f t="shared" si="7"/>
        <v/>
      </c>
      <c r="H29" s="220"/>
      <c r="I29" s="220"/>
      <c r="J29" s="220"/>
      <c r="K29" s="220"/>
      <c r="L29" s="220"/>
      <c r="M29" s="220"/>
      <c r="N29" s="220"/>
    </row>
    <row r="30" spans="1:14" x14ac:dyDescent="0.25">
      <c r="A30" s="220" t="s">
        <v>160</v>
      </c>
      <c r="B30" s="159"/>
      <c r="C30" s="159"/>
      <c r="D30" s="159"/>
      <c r="E30" s="159"/>
      <c r="F30" s="241" t="str">
        <f t="shared" si="6"/>
        <v/>
      </c>
      <c r="G30" s="243" t="str">
        <f t="shared" si="7"/>
        <v/>
      </c>
      <c r="H30" s="220"/>
      <c r="I30" s="220"/>
      <c r="J30" s="220"/>
      <c r="K30" s="220"/>
      <c r="L30" s="220"/>
      <c r="M30" s="220"/>
      <c r="N30" s="220"/>
    </row>
    <row r="31" spans="1:14" x14ac:dyDescent="0.25">
      <c r="A31" s="220" t="s">
        <v>161</v>
      </c>
      <c r="B31" s="159"/>
      <c r="C31" s="159"/>
      <c r="D31" s="159"/>
      <c r="E31" s="159"/>
      <c r="F31" s="241" t="str">
        <f t="shared" si="6"/>
        <v/>
      </c>
      <c r="G31" s="243" t="str">
        <f t="shared" si="7"/>
        <v/>
      </c>
      <c r="H31" s="220"/>
      <c r="I31" s="220"/>
      <c r="J31" s="220"/>
      <c r="K31" s="220"/>
      <c r="L31" s="220"/>
      <c r="M31" s="220"/>
      <c r="N31" s="220"/>
    </row>
    <row r="32" spans="1:14" x14ac:dyDescent="0.25">
      <c r="A32" s="220" t="s">
        <v>162</v>
      </c>
      <c r="B32" s="159"/>
      <c r="C32" s="159"/>
      <c r="D32" s="159"/>
      <c r="E32" s="159"/>
      <c r="F32" s="241" t="str">
        <f t="shared" si="6"/>
        <v/>
      </c>
      <c r="G32" s="243" t="str">
        <f t="shared" si="7"/>
        <v/>
      </c>
      <c r="H32" s="220"/>
      <c r="I32" s="220"/>
      <c r="J32" s="220"/>
      <c r="K32" s="220"/>
      <c r="L32" s="220"/>
      <c r="M32" s="220"/>
      <c r="N32" s="220"/>
    </row>
    <row r="33" spans="1:14" x14ac:dyDescent="0.25">
      <c r="A33" s="220" t="s">
        <v>163</v>
      </c>
      <c r="B33" s="159"/>
      <c r="C33" s="159"/>
      <c r="D33" s="159"/>
      <c r="E33" s="159"/>
      <c r="F33" s="241" t="str">
        <f t="shared" si="6"/>
        <v/>
      </c>
      <c r="G33" s="243" t="str">
        <f t="shared" si="7"/>
        <v/>
      </c>
      <c r="H33" s="220"/>
      <c r="I33" s="220"/>
      <c r="J33" s="220"/>
      <c r="K33" s="220"/>
      <c r="L33" s="220"/>
      <c r="M33" s="220"/>
      <c r="N33" s="220"/>
    </row>
    <row r="34" spans="1:14" x14ac:dyDescent="0.25">
      <c r="A34" s="220" t="s">
        <v>164</v>
      </c>
      <c r="B34" s="159"/>
      <c r="C34" s="159"/>
      <c r="D34" s="159"/>
      <c r="E34" s="159"/>
      <c r="F34" s="241" t="str">
        <f t="shared" si="6"/>
        <v/>
      </c>
      <c r="G34" s="243" t="str">
        <f t="shared" si="7"/>
        <v/>
      </c>
      <c r="H34" s="220"/>
      <c r="I34" s="220"/>
      <c r="J34" s="220"/>
      <c r="K34" s="220"/>
      <c r="L34" s="220"/>
      <c r="M34" s="220"/>
      <c r="N34" s="220"/>
    </row>
    <row r="35" spans="1:14" x14ac:dyDescent="0.25">
      <c r="A35" s="220" t="s">
        <v>165</v>
      </c>
      <c r="B35" s="159"/>
      <c r="C35" s="159"/>
      <c r="D35" s="159"/>
      <c r="E35" s="159"/>
      <c r="F35" s="241" t="str">
        <f t="shared" si="6"/>
        <v/>
      </c>
      <c r="G35" s="243" t="str">
        <f t="shared" si="7"/>
        <v/>
      </c>
      <c r="H35" s="220"/>
      <c r="I35" s="220"/>
      <c r="J35" s="220"/>
      <c r="K35" s="220"/>
      <c r="L35" s="220"/>
      <c r="M35" s="220"/>
      <c r="N35" s="220"/>
    </row>
    <row r="36" spans="1:14" x14ac:dyDescent="0.25">
      <c r="A36" s="220" t="s">
        <v>166</v>
      </c>
      <c r="B36" s="159"/>
      <c r="C36" s="159"/>
      <c r="D36" s="159"/>
      <c r="E36" s="159"/>
      <c r="F36" s="241" t="str">
        <f t="shared" si="6"/>
        <v/>
      </c>
      <c r="G36" s="243" t="str">
        <f t="shared" si="7"/>
        <v/>
      </c>
      <c r="H36" s="220"/>
      <c r="I36" s="220"/>
      <c r="J36" s="220"/>
      <c r="K36" s="220"/>
      <c r="L36" s="220"/>
      <c r="M36" s="220"/>
      <c r="N36" s="220"/>
    </row>
    <row r="37" spans="1:14" x14ac:dyDescent="0.25">
      <c r="A37" s="220" t="s">
        <v>167</v>
      </c>
      <c r="B37" s="159"/>
      <c r="C37" s="159"/>
      <c r="D37" s="159"/>
      <c r="E37" s="159"/>
      <c r="F37" s="241" t="str">
        <f t="shared" si="6"/>
        <v/>
      </c>
      <c r="G37" s="243" t="str">
        <f t="shared" si="7"/>
        <v/>
      </c>
      <c r="H37" s="220"/>
      <c r="I37" s="220"/>
      <c r="J37" s="220"/>
      <c r="K37" s="220"/>
      <c r="L37" s="220"/>
      <c r="M37" s="220"/>
      <c r="N37" s="220"/>
    </row>
    <row r="38" spans="1:14" x14ac:dyDescent="0.25">
      <c r="A38" s="220" t="s">
        <v>168</v>
      </c>
      <c r="B38" s="159"/>
      <c r="C38" s="159"/>
      <c r="D38" s="159"/>
      <c r="E38" s="159"/>
      <c r="F38" s="241" t="str">
        <f t="shared" si="6"/>
        <v/>
      </c>
      <c r="G38" s="243" t="str">
        <f t="shared" si="7"/>
        <v/>
      </c>
      <c r="H38" s="220"/>
      <c r="I38" s="220"/>
      <c r="J38" s="220"/>
      <c r="K38" s="220"/>
      <c r="L38" s="220"/>
      <c r="M38" s="220"/>
      <c r="N38" s="220"/>
    </row>
    <row r="39" spans="1:14" x14ac:dyDescent="0.25">
      <c r="A39" s="220" t="s">
        <v>169</v>
      </c>
      <c r="B39" s="159"/>
      <c r="C39" s="159"/>
      <c r="D39" s="159"/>
      <c r="E39" s="159"/>
      <c r="F39" s="241" t="str">
        <f t="shared" si="6"/>
        <v/>
      </c>
      <c r="G39" s="243" t="str">
        <f t="shared" si="7"/>
        <v/>
      </c>
      <c r="H39" s="220"/>
      <c r="I39" s="220"/>
      <c r="J39" s="220"/>
      <c r="K39" s="220"/>
      <c r="L39" s="220"/>
      <c r="M39" s="220"/>
      <c r="N39" s="220"/>
    </row>
    <row r="40" spans="1:14" x14ac:dyDescent="0.25">
      <c r="A40" s="220" t="s">
        <v>170</v>
      </c>
      <c r="B40" s="159"/>
      <c r="C40" s="159"/>
      <c r="D40" s="159"/>
      <c r="E40" s="159"/>
      <c r="F40" s="241" t="str">
        <f t="shared" si="6"/>
        <v/>
      </c>
      <c r="G40" s="243" t="str">
        <f t="shared" si="7"/>
        <v/>
      </c>
      <c r="H40" s="220"/>
      <c r="I40" s="220"/>
      <c r="J40" s="220"/>
      <c r="K40" s="220"/>
      <c r="L40" s="220"/>
      <c r="M40" s="220"/>
      <c r="N40" s="220"/>
    </row>
    <row r="41" spans="1:14" x14ac:dyDescent="0.25">
      <c r="A41" s="220" t="s">
        <v>171</v>
      </c>
      <c r="B41" s="159"/>
      <c r="C41" s="159"/>
      <c r="D41" s="159"/>
      <c r="E41" s="159"/>
      <c r="F41" s="241" t="str">
        <f t="shared" si="6"/>
        <v/>
      </c>
      <c r="G41" s="243" t="str">
        <f t="shared" si="7"/>
        <v/>
      </c>
      <c r="H41" s="220"/>
      <c r="I41" s="220"/>
      <c r="J41" s="220"/>
      <c r="K41" s="220"/>
      <c r="L41" s="220"/>
      <c r="M41" s="220"/>
      <c r="N41" s="220"/>
    </row>
    <row r="42" spans="1:14" x14ac:dyDescent="0.25">
      <c r="A42" s="220" t="s">
        <v>172</v>
      </c>
      <c r="B42" s="159"/>
      <c r="C42" s="159"/>
      <c r="D42" s="159"/>
      <c r="E42" s="159"/>
      <c r="F42" s="241" t="str">
        <f t="shared" si="6"/>
        <v/>
      </c>
      <c r="G42" s="243" t="str">
        <f t="shared" si="7"/>
        <v/>
      </c>
      <c r="H42" s="220"/>
      <c r="I42" s="220"/>
      <c r="J42" s="220"/>
      <c r="K42" s="220"/>
      <c r="L42" s="220"/>
      <c r="M42" s="220"/>
      <c r="N42" s="220"/>
    </row>
    <row r="43" spans="1:14" x14ac:dyDescent="0.25">
      <c r="A43" s="220" t="s">
        <v>173</v>
      </c>
      <c r="B43" s="159"/>
      <c r="C43" s="159"/>
      <c r="D43" s="159"/>
      <c r="E43" s="159"/>
      <c r="F43" s="241" t="str">
        <f t="shared" si="6"/>
        <v/>
      </c>
      <c r="G43" s="243" t="str">
        <f t="shared" si="7"/>
        <v/>
      </c>
      <c r="H43" s="220"/>
      <c r="I43" s="220"/>
      <c r="J43" s="220"/>
      <c r="K43" s="220"/>
      <c r="L43" s="220"/>
      <c r="M43" s="220"/>
      <c r="N43" s="220"/>
    </row>
    <row r="44" spans="1:14" x14ac:dyDescent="0.25">
      <c r="A44" s="220" t="s">
        <v>174</v>
      </c>
      <c r="B44" s="159"/>
      <c r="C44" s="159"/>
      <c r="D44" s="159"/>
      <c r="E44" s="159"/>
      <c r="F44" s="241" t="str">
        <f t="shared" si="6"/>
        <v/>
      </c>
      <c r="G44" s="243" t="str">
        <f t="shared" si="7"/>
        <v/>
      </c>
      <c r="H44" s="220"/>
      <c r="I44" s="220"/>
      <c r="J44" s="220"/>
      <c r="K44" s="220"/>
      <c r="L44" s="220"/>
      <c r="M44" s="220"/>
      <c r="N44" s="220"/>
    </row>
    <row r="45" spans="1:14" x14ac:dyDescent="0.25">
      <c r="A45" s="220" t="s">
        <v>175</v>
      </c>
      <c r="B45" s="159"/>
      <c r="C45" s="159"/>
      <c r="D45" s="159"/>
      <c r="E45" s="159"/>
      <c r="F45" s="241" t="str">
        <f t="shared" si="6"/>
        <v/>
      </c>
      <c r="G45" s="243" t="str">
        <f t="shared" si="7"/>
        <v/>
      </c>
      <c r="H45" s="220"/>
      <c r="I45" s="220"/>
      <c r="J45" s="220"/>
      <c r="K45" s="220"/>
      <c r="L45" s="220"/>
      <c r="M45" s="220"/>
      <c r="N45" s="220"/>
    </row>
    <row r="46" spans="1:14" x14ac:dyDescent="0.25">
      <c r="A46" s="220" t="s">
        <v>176</v>
      </c>
      <c r="B46" s="159"/>
      <c r="C46" s="159"/>
      <c r="D46" s="159"/>
      <c r="E46" s="159"/>
      <c r="F46" s="241" t="str">
        <f t="shared" si="6"/>
        <v/>
      </c>
      <c r="G46" s="243" t="str">
        <f t="shared" si="7"/>
        <v/>
      </c>
      <c r="H46" s="220"/>
      <c r="I46" s="220"/>
      <c r="J46" s="220"/>
      <c r="K46" s="220"/>
      <c r="L46" s="220"/>
      <c r="M46" s="220"/>
      <c r="N46" s="220"/>
    </row>
    <row r="47" spans="1:14" x14ac:dyDescent="0.25">
      <c r="A47" s="220" t="s">
        <v>177</v>
      </c>
      <c r="B47" s="159"/>
      <c r="C47" s="159"/>
      <c r="D47" s="159"/>
      <c r="E47" s="159"/>
      <c r="F47" s="241" t="str">
        <f t="shared" si="6"/>
        <v/>
      </c>
      <c r="G47" s="243" t="str">
        <f t="shared" si="7"/>
        <v/>
      </c>
      <c r="H47" s="220"/>
      <c r="I47" s="220"/>
      <c r="J47" s="220"/>
      <c r="K47" s="220"/>
      <c r="L47" s="220"/>
      <c r="M47" s="220"/>
      <c r="N47" s="220"/>
    </row>
    <row r="48" spans="1:14" x14ac:dyDescent="0.25">
      <c r="A48" s="220" t="s">
        <v>178</v>
      </c>
      <c r="B48" s="159"/>
      <c r="C48" s="159"/>
      <c r="D48" s="159"/>
      <c r="E48" s="159"/>
      <c r="F48" s="241" t="str">
        <f t="shared" si="6"/>
        <v/>
      </c>
      <c r="G48" s="243" t="str">
        <f t="shared" si="7"/>
        <v/>
      </c>
      <c r="H48" s="220"/>
      <c r="I48" s="220"/>
      <c r="J48" s="220"/>
      <c r="K48" s="220"/>
      <c r="L48" s="220"/>
      <c r="M48" s="220"/>
      <c r="N48" s="220"/>
    </row>
    <row r="49" spans="1:14" x14ac:dyDescent="0.25">
      <c r="A49" s="220" t="s">
        <v>179</v>
      </c>
      <c r="B49" s="159"/>
      <c r="C49" s="159"/>
      <c r="D49" s="159"/>
      <c r="E49" s="159"/>
      <c r="F49" s="241" t="str">
        <f t="shared" si="6"/>
        <v/>
      </c>
      <c r="G49" s="243" t="str">
        <f t="shared" si="7"/>
        <v/>
      </c>
      <c r="H49" s="220"/>
      <c r="I49" s="220"/>
      <c r="J49" s="220"/>
      <c r="K49" s="220"/>
      <c r="L49" s="220"/>
      <c r="M49" s="220"/>
      <c r="N49" s="220"/>
    </row>
    <row r="50" spans="1:14" x14ac:dyDescent="0.25">
      <c r="A50" s="220" t="s">
        <v>180</v>
      </c>
      <c r="B50" s="159"/>
      <c r="C50" s="159"/>
      <c r="D50" s="159"/>
      <c r="E50" s="159"/>
      <c r="F50" s="241" t="str">
        <f t="shared" si="6"/>
        <v/>
      </c>
      <c r="G50" s="243" t="str">
        <f t="shared" si="7"/>
        <v/>
      </c>
      <c r="H50" s="220"/>
      <c r="I50" s="220"/>
      <c r="J50" s="220"/>
      <c r="K50" s="220"/>
      <c r="L50" s="220"/>
      <c r="M50" s="220"/>
      <c r="N50" s="220"/>
    </row>
    <row r="51" spans="1:14" x14ac:dyDescent="0.25">
      <c r="A51" s="220" t="s">
        <v>181</v>
      </c>
      <c r="B51" s="159"/>
      <c r="C51" s="159"/>
      <c r="D51" s="159"/>
      <c r="E51" s="159"/>
      <c r="F51" s="241" t="str">
        <f t="shared" si="6"/>
        <v/>
      </c>
      <c r="G51" s="243" t="str">
        <f t="shared" si="7"/>
        <v/>
      </c>
      <c r="H51" s="220"/>
      <c r="I51" s="220"/>
      <c r="J51" s="220"/>
      <c r="K51" s="220"/>
      <c r="L51" s="220"/>
      <c r="M51" s="220"/>
      <c r="N51" s="220"/>
    </row>
    <row r="52" spans="1:14" x14ac:dyDescent="0.25">
      <c r="A52" s="220" t="s">
        <v>182</v>
      </c>
      <c r="B52" s="159"/>
      <c r="C52" s="159"/>
      <c r="D52" s="159"/>
      <c r="E52" s="159"/>
      <c r="F52" s="241" t="str">
        <f t="shared" si="6"/>
        <v/>
      </c>
      <c r="G52" s="243" t="str">
        <f t="shared" si="7"/>
        <v/>
      </c>
      <c r="H52" s="220"/>
      <c r="I52" s="220"/>
      <c r="J52" s="220"/>
      <c r="K52" s="220"/>
      <c r="L52" s="220"/>
      <c r="M52" s="220"/>
      <c r="N52" s="220"/>
    </row>
    <row r="53" spans="1:14" x14ac:dyDescent="0.25">
      <c r="A53" s="220" t="s">
        <v>183</v>
      </c>
      <c r="B53" s="159"/>
      <c r="C53" s="159"/>
      <c r="D53" s="159"/>
      <c r="E53" s="159"/>
      <c r="F53" s="241" t="str">
        <f t="shared" si="6"/>
        <v/>
      </c>
      <c r="G53" s="243" t="str">
        <f t="shared" si="7"/>
        <v/>
      </c>
      <c r="H53" s="220"/>
      <c r="I53" s="220"/>
      <c r="J53" s="220"/>
      <c r="K53" s="220"/>
      <c r="L53" s="220"/>
      <c r="M53" s="220"/>
      <c r="N53" s="220"/>
    </row>
    <row r="54" spans="1:14" x14ac:dyDescent="0.25">
      <c r="A54" s="220" t="s">
        <v>184</v>
      </c>
      <c r="B54" s="159"/>
      <c r="C54" s="159"/>
      <c r="D54" s="159"/>
      <c r="E54" s="159"/>
      <c r="F54" s="241" t="str">
        <f t="shared" si="6"/>
        <v/>
      </c>
      <c r="G54" s="243" t="str">
        <f t="shared" si="7"/>
        <v/>
      </c>
      <c r="H54" s="220"/>
      <c r="I54" s="220"/>
      <c r="J54" s="220"/>
      <c r="K54" s="220"/>
      <c r="L54" s="220"/>
      <c r="M54" s="220"/>
      <c r="N54" s="220"/>
    </row>
    <row r="55" spans="1:14" x14ac:dyDescent="0.25">
      <c r="A55" s="220" t="s">
        <v>185</v>
      </c>
      <c r="B55" s="159"/>
      <c r="C55" s="159"/>
      <c r="D55" s="159"/>
      <c r="E55" s="159"/>
      <c r="F55" s="241" t="str">
        <f t="shared" si="6"/>
        <v/>
      </c>
      <c r="G55" s="243" t="str">
        <f t="shared" si="7"/>
        <v/>
      </c>
      <c r="H55" s="220"/>
      <c r="I55" s="220"/>
      <c r="J55" s="220"/>
      <c r="K55" s="220"/>
      <c r="L55" s="220"/>
      <c r="M55" s="220"/>
      <c r="N55" s="220"/>
    </row>
    <row r="56" spans="1:14" x14ac:dyDescent="0.25">
      <c r="A56" s="220" t="s">
        <v>186</v>
      </c>
      <c r="B56" s="159"/>
      <c r="C56" s="159"/>
      <c r="D56" s="159"/>
      <c r="E56" s="159"/>
      <c r="F56" s="241" t="str">
        <f t="shared" si="6"/>
        <v/>
      </c>
      <c r="G56" s="243" t="str">
        <f t="shared" si="7"/>
        <v/>
      </c>
      <c r="H56" s="220"/>
      <c r="I56" s="220"/>
      <c r="J56" s="220"/>
      <c r="K56" s="220"/>
      <c r="L56" s="220"/>
      <c r="M56" s="220"/>
      <c r="N56" s="220"/>
    </row>
    <row r="57" spans="1:14" x14ac:dyDescent="0.25">
      <c r="A57" s="220" t="s">
        <v>187</v>
      </c>
      <c r="B57" s="159"/>
      <c r="C57" s="159"/>
      <c r="D57" s="159"/>
      <c r="E57" s="159"/>
      <c r="F57" s="241" t="str">
        <f t="shared" si="6"/>
        <v/>
      </c>
      <c r="G57" s="243" t="str">
        <f t="shared" si="7"/>
        <v/>
      </c>
      <c r="H57" s="220"/>
      <c r="I57" s="220"/>
      <c r="J57" s="220"/>
      <c r="K57" s="220"/>
      <c r="L57" s="220"/>
      <c r="M57" s="220"/>
      <c r="N57" s="220"/>
    </row>
    <row r="58" spans="1:14" x14ac:dyDescent="0.25">
      <c r="A58" s="220" t="s">
        <v>188</v>
      </c>
      <c r="B58" s="159"/>
      <c r="C58" s="159"/>
      <c r="D58" s="159"/>
      <c r="E58" s="159"/>
      <c r="F58" s="241" t="str">
        <f t="shared" si="6"/>
        <v/>
      </c>
      <c r="G58" s="243" t="str">
        <f t="shared" si="7"/>
        <v/>
      </c>
      <c r="H58" s="220"/>
      <c r="I58" s="220"/>
      <c r="J58" s="220"/>
      <c r="K58" s="220"/>
      <c r="L58" s="220"/>
      <c r="M58" s="220"/>
      <c r="N58" s="220"/>
    </row>
    <row r="59" spans="1:14" x14ac:dyDescent="0.25">
      <c r="A59" s="220" t="s">
        <v>189</v>
      </c>
      <c r="B59" s="159"/>
      <c r="C59" s="159"/>
      <c r="D59" s="159"/>
      <c r="E59" s="159"/>
      <c r="F59" s="241" t="str">
        <f t="shared" si="6"/>
        <v/>
      </c>
      <c r="G59" s="243" t="str">
        <f t="shared" si="7"/>
        <v/>
      </c>
      <c r="H59" s="220"/>
      <c r="I59" s="220"/>
      <c r="J59" s="220"/>
      <c r="K59" s="220"/>
      <c r="L59" s="220"/>
      <c r="M59" s="220"/>
      <c r="N59" s="220"/>
    </row>
    <row r="60" spans="1:14" x14ac:dyDescent="0.25">
      <c r="A60" s="220" t="s">
        <v>190</v>
      </c>
      <c r="B60" s="159"/>
      <c r="C60" s="159"/>
      <c r="D60" s="159"/>
      <c r="E60" s="159"/>
      <c r="F60" s="241" t="str">
        <f t="shared" si="6"/>
        <v/>
      </c>
      <c r="G60" s="243" t="str">
        <f t="shared" si="7"/>
        <v/>
      </c>
      <c r="H60" s="220"/>
      <c r="I60" s="220"/>
      <c r="J60" s="220"/>
      <c r="K60" s="220"/>
      <c r="L60" s="220"/>
      <c r="M60" s="220"/>
      <c r="N60" s="220"/>
    </row>
    <row r="61" spans="1:14" x14ac:dyDescent="0.25">
      <c r="A61" s="220" t="s">
        <v>191</v>
      </c>
      <c r="B61" s="159"/>
      <c r="C61" s="159"/>
      <c r="D61" s="159"/>
      <c r="E61" s="159"/>
      <c r="F61" s="241" t="str">
        <f t="shared" si="6"/>
        <v/>
      </c>
      <c r="G61" s="243" t="str">
        <f t="shared" si="7"/>
        <v/>
      </c>
      <c r="H61" s="220"/>
      <c r="I61" s="220"/>
      <c r="J61" s="220"/>
      <c r="K61" s="220"/>
      <c r="L61" s="220"/>
      <c r="M61" s="220"/>
      <c r="N61" s="220"/>
    </row>
    <row r="62" spans="1:14" x14ac:dyDescent="0.25">
      <c r="A62" s="220" t="s">
        <v>192</v>
      </c>
      <c r="B62" s="159"/>
      <c r="C62" s="159"/>
      <c r="D62" s="159"/>
      <c r="E62" s="159"/>
      <c r="F62" s="241" t="str">
        <f t="shared" si="6"/>
        <v/>
      </c>
      <c r="G62" s="243" t="str">
        <f t="shared" si="7"/>
        <v/>
      </c>
      <c r="H62" s="220"/>
      <c r="I62" s="220"/>
      <c r="J62" s="220"/>
      <c r="K62" s="220"/>
      <c r="L62" s="220"/>
      <c r="M62" s="220"/>
      <c r="N62" s="220"/>
    </row>
    <row r="63" spans="1:14" x14ac:dyDescent="0.25">
      <c r="A63" s="220" t="s">
        <v>193</v>
      </c>
      <c r="B63" s="159"/>
      <c r="C63" s="159"/>
      <c r="D63" s="159"/>
      <c r="E63" s="159"/>
      <c r="F63" s="241" t="str">
        <f t="shared" si="6"/>
        <v/>
      </c>
      <c r="G63" s="243" t="str">
        <f t="shared" si="7"/>
        <v/>
      </c>
      <c r="H63" s="220"/>
      <c r="I63" s="220"/>
      <c r="J63" s="220"/>
      <c r="K63" s="220"/>
      <c r="L63" s="220"/>
      <c r="M63" s="220"/>
      <c r="N63" s="220"/>
    </row>
    <row r="64" spans="1:14" x14ac:dyDescent="0.25">
      <c r="A64" s="220" t="s">
        <v>194</v>
      </c>
      <c r="B64" s="159"/>
      <c r="C64" s="159"/>
      <c r="D64" s="159"/>
      <c r="E64" s="159"/>
      <c r="F64" s="241" t="str">
        <f t="shared" si="6"/>
        <v/>
      </c>
      <c r="G64" s="243" t="str">
        <f t="shared" si="7"/>
        <v/>
      </c>
      <c r="H64" s="220"/>
      <c r="I64" s="220"/>
      <c r="J64" s="220"/>
      <c r="K64" s="220"/>
      <c r="L64" s="220"/>
      <c r="M64" s="220"/>
      <c r="N64" s="220"/>
    </row>
    <row r="65" spans="1:14" x14ac:dyDescent="0.25">
      <c r="A65" s="220" t="s">
        <v>195</v>
      </c>
      <c r="B65" s="159"/>
      <c r="C65" s="159"/>
      <c r="D65" s="159"/>
      <c r="E65" s="159"/>
      <c r="F65" s="241" t="str">
        <f t="shared" si="6"/>
        <v/>
      </c>
      <c r="G65" s="243" t="str">
        <f t="shared" si="7"/>
        <v/>
      </c>
      <c r="H65" s="220"/>
      <c r="I65" s="220"/>
      <c r="J65" s="220"/>
      <c r="K65" s="220"/>
      <c r="L65" s="220"/>
      <c r="M65" s="220"/>
      <c r="N65" s="220"/>
    </row>
    <row r="66" spans="1:14" x14ac:dyDescent="0.25">
      <c r="A66" s="220" t="s">
        <v>196</v>
      </c>
      <c r="B66" s="159"/>
      <c r="C66" s="159"/>
      <c r="D66" s="159"/>
      <c r="E66" s="159"/>
      <c r="F66" s="241" t="str">
        <f t="shared" si="6"/>
        <v/>
      </c>
      <c r="G66" s="243" t="str">
        <f t="shared" si="7"/>
        <v/>
      </c>
      <c r="H66" s="220"/>
      <c r="I66" s="220"/>
      <c r="J66" s="220"/>
      <c r="K66" s="220"/>
      <c r="L66" s="220"/>
      <c r="M66" s="220"/>
      <c r="N66" s="220"/>
    </row>
    <row r="67" spans="1:14" x14ac:dyDescent="0.25">
      <c r="A67" s="220" t="s">
        <v>197</v>
      </c>
      <c r="B67" s="159"/>
      <c r="C67" s="159"/>
      <c r="D67" s="159"/>
      <c r="E67" s="159"/>
      <c r="F67" s="241" t="str">
        <f t="shared" si="6"/>
        <v/>
      </c>
      <c r="G67" s="243" t="str">
        <f t="shared" si="7"/>
        <v/>
      </c>
      <c r="H67" s="220"/>
      <c r="I67" s="220"/>
      <c r="J67" s="220"/>
      <c r="K67" s="220"/>
      <c r="L67" s="220"/>
      <c r="M67" s="220"/>
      <c r="N67" s="220"/>
    </row>
    <row r="68" spans="1:14" x14ac:dyDescent="0.25">
      <c r="A68" s="220" t="s">
        <v>198</v>
      </c>
      <c r="B68" s="159"/>
      <c r="C68" s="159"/>
      <c r="D68" s="159"/>
      <c r="E68" s="159"/>
      <c r="F68" s="241" t="str">
        <f t="shared" si="6"/>
        <v/>
      </c>
      <c r="G68" s="243" t="str">
        <f t="shared" si="7"/>
        <v/>
      </c>
      <c r="H68" s="220"/>
      <c r="I68" s="220"/>
      <c r="J68" s="220"/>
      <c r="K68" s="220"/>
      <c r="L68" s="220"/>
      <c r="M68" s="220"/>
      <c r="N68" s="220"/>
    </row>
    <row r="69" spans="1:14" x14ac:dyDescent="0.25">
      <c r="A69" s="220" t="s">
        <v>199</v>
      </c>
      <c r="B69" s="159"/>
      <c r="C69" s="159"/>
      <c r="D69" s="159"/>
      <c r="E69" s="159"/>
      <c r="F69" s="241" t="str">
        <f t="shared" si="6"/>
        <v/>
      </c>
      <c r="G69" s="243" t="str">
        <f t="shared" si="7"/>
        <v/>
      </c>
      <c r="H69" s="220"/>
      <c r="I69" s="220"/>
      <c r="J69" s="220"/>
      <c r="K69" s="220"/>
      <c r="L69" s="220"/>
      <c r="M69" s="220"/>
      <c r="N69" s="220"/>
    </row>
    <row r="70" spans="1:14" x14ac:dyDescent="0.25">
      <c r="A70" s="220" t="s">
        <v>200</v>
      </c>
      <c r="B70" s="159"/>
      <c r="C70" s="159"/>
      <c r="D70" s="159"/>
      <c r="E70" s="159"/>
      <c r="F70" s="241" t="str">
        <f t="shared" si="6"/>
        <v/>
      </c>
      <c r="G70" s="243" t="str">
        <f t="shared" si="7"/>
        <v/>
      </c>
      <c r="H70" s="220"/>
      <c r="I70" s="220"/>
      <c r="J70" s="220"/>
      <c r="K70" s="220"/>
      <c r="L70" s="220"/>
      <c r="M70" s="220"/>
      <c r="N70" s="220"/>
    </row>
    <row r="71" spans="1:14" x14ac:dyDescent="0.25">
      <c r="A71" s="220" t="s">
        <v>201</v>
      </c>
      <c r="B71" s="159"/>
      <c r="C71" s="159"/>
      <c r="D71" s="159"/>
      <c r="E71" s="159"/>
      <c r="F71" s="241" t="str">
        <f t="shared" si="6"/>
        <v/>
      </c>
      <c r="G71" s="243" t="str">
        <f t="shared" si="7"/>
        <v/>
      </c>
      <c r="H71" s="220"/>
      <c r="I71" s="220"/>
      <c r="J71" s="220"/>
      <c r="K71" s="220"/>
      <c r="L71" s="220"/>
      <c r="M71" s="220"/>
      <c r="N71" s="220"/>
    </row>
    <row r="72" spans="1:14" x14ac:dyDescent="0.25">
      <c r="A72" s="220" t="s">
        <v>202</v>
      </c>
      <c r="B72" s="159"/>
      <c r="C72" s="159"/>
      <c r="D72" s="159"/>
      <c r="E72" s="159"/>
      <c r="F72" s="241" t="str">
        <f t="shared" si="6"/>
        <v/>
      </c>
      <c r="G72" s="243" t="str">
        <f t="shared" si="7"/>
        <v/>
      </c>
      <c r="H72" s="220"/>
      <c r="I72" s="220"/>
      <c r="J72" s="220"/>
      <c r="K72" s="220"/>
      <c r="L72" s="220"/>
      <c r="M72" s="220"/>
      <c r="N72" s="220"/>
    </row>
    <row r="73" spans="1:14" x14ac:dyDescent="0.25">
      <c r="A73" s="220" t="s">
        <v>203</v>
      </c>
      <c r="B73" s="159"/>
      <c r="C73" s="159"/>
      <c r="D73" s="159"/>
      <c r="E73" s="159"/>
      <c r="F73" s="241" t="str">
        <f t="shared" si="6"/>
        <v/>
      </c>
      <c r="G73" s="243" t="str">
        <f t="shared" si="7"/>
        <v/>
      </c>
      <c r="H73" s="220"/>
      <c r="I73" s="220"/>
      <c r="J73" s="220"/>
      <c r="K73" s="220"/>
      <c r="L73" s="220"/>
      <c r="M73" s="220"/>
      <c r="N73" s="220"/>
    </row>
    <row r="74" spans="1:14" x14ac:dyDescent="0.25">
      <c r="A74" s="220" t="s">
        <v>204</v>
      </c>
      <c r="B74" s="159"/>
      <c r="C74" s="159"/>
      <c r="D74" s="159"/>
      <c r="E74" s="159"/>
      <c r="F74" s="241" t="str">
        <f t="shared" si="6"/>
        <v/>
      </c>
      <c r="G74" s="243" t="str">
        <f t="shared" si="7"/>
        <v/>
      </c>
      <c r="H74" s="220"/>
      <c r="I74" s="220"/>
      <c r="J74" s="220"/>
      <c r="K74" s="220"/>
      <c r="L74" s="220"/>
      <c r="M74" s="220"/>
      <c r="N74" s="220"/>
    </row>
    <row r="75" spans="1:14" x14ac:dyDescent="0.25">
      <c r="A75" s="220" t="s">
        <v>205</v>
      </c>
      <c r="B75" s="159"/>
      <c r="C75" s="159"/>
      <c r="D75" s="159"/>
      <c r="E75" s="159"/>
      <c r="F75" s="241" t="str">
        <f t="shared" si="6"/>
        <v/>
      </c>
      <c r="G75" s="243" t="str">
        <f t="shared" si="7"/>
        <v/>
      </c>
      <c r="H75" s="220"/>
      <c r="I75" s="220"/>
      <c r="J75" s="220"/>
      <c r="K75" s="220"/>
      <c r="L75" s="220"/>
      <c r="M75" s="220"/>
      <c r="N75" s="220"/>
    </row>
    <row r="76" spans="1:14" x14ac:dyDescent="0.25">
      <c r="A76" s="220" t="s">
        <v>206</v>
      </c>
      <c r="B76" s="159"/>
      <c r="C76" s="159"/>
      <c r="D76" s="159"/>
      <c r="E76" s="159"/>
      <c r="F76" s="241" t="str">
        <f t="shared" si="6"/>
        <v/>
      </c>
      <c r="G76" s="243" t="str">
        <f t="shared" si="7"/>
        <v/>
      </c>
      <c r="H76" s="220"/>
      <c r="I76" s="220"/>
      <c r="J76" s="220"/>
      <c r="K76" s="220"/>
      <c r="L76" s="220"/>
      <c r="M76" s="220"/>
      <c r="N76" s="220"/>
    </row>
    <row r="77" spans="1:14" x14ac:dyDescent="0.25">
      <c r="A77" s="220" t="s">
        <v>207</v>
      </c>
      <c r="B77" s="159"/>
      <c r="C77" s="159"/>
      <c r="D77" s="159"/>
      <c r="E77" s="159"/>
      <c r="F77" s="241" t="str">
        <f t="shared" si="6"/>
        <v/>
      </c>
      <c r="G77" s="243" t="str">
        <f t="shared" si="7"/>
        <v/>
      </c>
      <c r="H77" s="220"/>
      <c r="I77" s="220"/>
      <c r="J77" s="220"/>
      <c r="K77" s="220"/>
      <c r="L77" s="220"/>
      <c r="M77" s="220"/>
      <c r="N77" s="220"/>
    </row>
    <row r="78" spans="1:14" x14ac:dyDescent="0.25">
      <c r="A78" s="220" t="s">
        <v>208</v>
      </c>
      <c r="B78" s="159"/>
      <c r="C78" s="159"/>
      <c r="D78" s="159"/>
      <c r="E78" s="159"/>
      <c r="F78" s="241" t="str">
        <f t="shared" si="6"/>
        <v/>
      </c>
      <c r="G78" s="243" t="str">
        <f t="shared" si="7"/>
        <v/>
      </c>
      <c r="H78" s="220"/>
      <c r="I78" s="220"/>
      <c r="J78" s="220"/>
      <c r="K78" s="220"/>
      <c r="L78" s="220"/>
      <c r="M78" s="220"/>
      <c r="N78" s="220"/>
    </row>
    <row r="79" spans="1:14" x14ac:dyDescent="0.25">
      <c r="A79" s="220" t="s">
        <v>209</v>
      </c>
      <c r="B79" s="159"/>
      <c r="C79" s="159"/>
      <c r="D79" s="159"/>
      <c r="E79" s="159"/>
      <c r="F79" s="241" t="str">
        <f t="shared" si="6"/>
        <v/>
      </c>
      <c r="G79" s="243" t="str">
        <f t="shared" si="7"/>
        <v/>
      </c>
      <c r="H79" s="220"/>
      <c r="I79" s="220"/>
      <c r="J79" s="220"/>
      <c r="K79" s="220"/>
      <c r="L79" s="220"/>
      <c r="M79" s="220"/>
      <c r="N79" s="220"/>
    </row>
    <row r="80" spans="1:14" x14ac:dyDescent="0.25">
      <c r="A80" s="220" t="s">
        <v>210</v>
      </c>
      <c r="B80" s="159"/>
      <c r="C80" s="159"/>
      <c r="D80" s="159"/>
      <c r="E80" s="159"/>
      <c r="F80" s="241" t="str">
        <f t="shared" si="6"/>
        <v/>
      </c>
      <c r="G80" s="243" t="str">
        <f t="shared" si="7"/>
        <v/>
      </c>
      <c r="H80" s="220"/>
      <c r="I80" s="220"/>
      <c r="J80" s="220"/>
      <c r="K80" s="220"/>
      <c r="L80" s="220"/>
      <c r="M80" s="220"/>
      <c r="N80" s="220"/>
    </row>
    <row r="81" spans="1:14" x14ac:dyDescent="0.25">
      <c r="A81" s="220" t="s">
        <v>211</v>
      </c>
      <c r="B81" s="159"/>
      <c r="C81" s="159"/>
      <c r="D81" s="159"/>
      <c r="E81" s="159"/>
      <c r="F81" s="241" t="str">
        <f t="shared" ref="F81:F144" si="8">IF(E81&lt;&gt;"",VLOOKUP(E81,$D$6:$N$11,10,FALSE),"")</f>
        <v/>
      </c>
      <c r="G81" s="243" t="str">
        <f t="shared" si="7"/>
        <v/>
      </c>
      <c r="H81" s="220"/>
      <c r="I81" s="220"/>
      <c r="J81" s="220"/>
      <c r="K81" s="220"/>
      <c r="L81" s="220"/>
      <c r="M81" s="220"/>
      <c r="N81" s="220"/>
    </row>
    <row r="82" spans="1:14" x14ac:dyDescent="0.25">
      <c r="A82" s="220" t="s">
        <v>212</v>
      </c>
      <c r="B82" s="159"/>
      <c r="C82" s="159"/>
      <c r="D82" s="159"/>
      <c r="E82" s="159"/>
      <c r="F82" s="241" t="str">
        <f t="shared" si="8"/>
        <v/>
      </c>
      <c r="G82" s="243" t="str">
        <f t="shared" ref="G82:G145" si="9">IF(E82&lt;&gt;"",D82*F82,"")</f>
        <v/>
      </c>
      <c r="H82" s="220"/>
      <c r="I82" s="220"/>
      <c r="J82" s="220"/>
      <c r="K82" s="220"/>
      <c r="L82" s="220"/>
      <c r="M82" s="220"/>
      <c r="N82" s="220"/>
    </row>
    <row r="83" spans="1:14" x14ac:dyDescent="0.25">
      <c r="A83" s="220" t="s">
        <v>213</v>
      </c>
      <c r="B83" s="159"/>
      <c r="C83" s="159"/>
      <c r="D83" s="159"/>
      <c r="E83" s="159"/>
      <c r="F83" s="241" t="str">
        <f t="shared" si="8"/>
        <v/>
      </c>
      <c r="G83" s="243" t="str">
        <f t="shared" si="9"/>
        <v/>
      </c>
      <c r="H83" s="220"/>
      <c r="I83" s="220"/>
      <c r="J83" s="220"/>
      <c r="K83" s="220"/>
      <c r="L83" s="220"/>
      <c r="M83" s="220"/>
      <c r="N83" s="220"/>
    </row>
    <row r="84" spans="1:14" x14ac:dyDescent="0.25">
      <c r="A84" s="220" t="s">
        <v>214</v>
      </c>
      <c r="B84" s="159"/>
      <c r="C84" s="159"/>
      <c r="D84" s="159"/>
      <c r="E84" s="159"/>
      <c r="F84" s="241" t="str">
        <f t="shared" si="8"/>
        <v/>
      </c>
      <c r="G84" s="243" t="str">
        <f t="shared" si="9"/>
        <v/>
      </c>
      <c r="H84" s="220"/>
      <c r="I84" s="220"/>
      <c r="J84" s="220"/>
      <c r="K84" s="220"/>
      <c r="L84" s="220"/>
      <c r="M84" s="220"/>
      <c r="N84" s="220"/>
    </row>
    <row r="85" spans="1:14" x14ac:dyDescent="0.25">
      <c r="A85" s="220" t="s">
        <v>215</v>
      </c>
      <c r="B85" s="159"/>
      <c r="C85" s="159"/>
      <c r="D85" s="159"/>
      <c r="E85" s="159"/>
      <c r="F85" s="241" t="str">
        <f t="shared" si="8"/>
        <v/>
      </c>
      <c r="G85" s="243" t="str">
        <f t="shared" si="9"/>
        <v/>
      </c>
      <c r="H85" s="220"/>
      <c r="I85" s="220"/>
      <c r="J85" s="220"/>
      <c r="K85" s="220"/>
      <c r="L85" s="220"/>
      <c r="M85" s="220"/>
      <c r="N85" s="220"/>
    </row>
    <row r="86" spans="1:14" x14ac:dyDescent="0.25">
      <c r="A86" s="220" t="s">
        <v>216</v>
      </c>
      <c r="B86" s="159"/>
      <c r="C86" s="159"/>
      <c r="D86" s="159"/>
      <c r="E86" s="159"/>
      <c r="F86" s="241" t="str">
        <f t="shared" si="8"/>
        <v/>
      </c>
      <c r="G86" s="243" t="str">
        <f t="shared" si="9"/>
        <v/>
      </c>
      <c r="H86" s="220"/>
      <c r="I86" s="220"/>
      <c r="J86" s="220"/>
      <c r="K86" s="220"/>
      <c r="L86" s="220"/>
      <c r="M86" s="220"/>
      <c r="N86" s="220"/>
    </row>
    <row r="87" spans="1:14" x14ac:dyDescent="0.25">
      <c r="A87" s="220" t="s">
        <v>217</v>
      </c>
      <c r="B87" s="159"/>
      <c r="C87" s="159"/>
      <c r="D87" s="159"/>
      <c r="E87" s="159"/>
      <c r="F87" s="241" t="str">
        <f t="shared" si="8"/>
        <v/>
      </c>
      <c r="G87" s="243" t="str">
        <f t="shared" si="9"/>
        <v/>
      </c>
      <c r="H87" s="220"/>
      <c r="I87" s="220"/>
      <c r="J87" s="220"/>
      <c r="K87" s="220"/>
      <c r="L87" s="220"/>
      <c r="M87" s="220"/>
      <c r="N87" s="220"/>
    </row>
    <row r="88" spans="1:14" x14ac:dyDescent="0.25">
      <c r="A88" s="220" t="s">
        <v>218</v>
      </c>
      <c r="B88" s="159"/>
      <c r="C88" s="159"/>
      <c r="D88" s="159"/>
      <c r="E88" s="159"/>
      <c r="F88" s="241" t="str">
        <f t="shared" si="8"/>
        <v/>
      </c>
      <c r="G88" s="243" t="str">
        <f t="shared" si="9"/>
        <v/>
      </c>
      <c r="H88" s="220"/>
      <c r="I88" s="220"/>
      <c r="J88" s="220"/>
      <c r="K88" s="220"/>
      <c r="L88" s="220"/>
      <c r="M88" s="220"/>
      <c r="N88" s="220"/>
    </row>
    <row r="89" spans="1:14" x14ac:dyDescent="0.25">
      <c r="A89" s="220" t="s">
        <v>219</v>
      </c>
      <c r="B89" s="159"/>
      <c r="C89" s="159"/>
      <c r="D89" s="159"/>
      <c r="E89" s="159"/>
      <c r="F89" s="241" t="str">
        <f t="shared" si="8"/>
        <v/>
      </c>
      <c r="G89" s="243" t="str">
        <f t="shared" si="9"/>
        <v/>
      </c>
      <c r="H89" s="220"/>
      <c r="I89" s="220"/>
      <c r="J89" s="220"/>
      <c r="K89" s="220"/>
      <c r="L89" s="220"/>
      <c r="M89" s="220"/>
      <c r="N89" s="220"/>
    </row>
    <row r="90" spans="1:14" x14ac:dyDescent="0.25">
      <c r="A90" s="220" t="s">
        <v>220</v>
      </c>
      <c r="B90" s="159"/>
      <c r="C90" s="159"/>
      <c r="D90" s="159"/>
      <c r="E90" s="159"/>
      <c r="F90" s="241" t="str">
        <f t="shared" si="8"/>
        <v/>
      </c>
      <c r="G90" s="243" t="str">
        <f t="shared" si="9"/>
        <v/>
      </c>
      <c r="H90" s="220"/>
      <c r="I90" s="220"/>
      <c r="J90" s="220"/>
      <c r="K90" s="220"/>
      <c r="L90" s="220"/>
      <c r="M90" s="220"/>
      <c r="N90" s="220"/>
    </row>
    <row r="91" spans="1:14" x14ac:dyDescent="0.25">
      <c r="A91" s="220" t="s">
        <v>221</v>
      </c>
      <c r="B91" s="159"/>
      <c r="C91" s="159"/>
      <c r="D91" s="159"/>
      <c r="E91" s="159"/>
      <c r="F91" s="241" t="str">
        <f t="shared" si="8"/>
        <v/>
      </c>
      <c r="G91" s="243" t="str">
        <f t="shared" si="9"/>
        <v/>
      </c>
      <c r="H91" s="220"/>
      <c r="I91" s="220"/>
      <c r="J91" s="220"/>
      <c r="K91" s="220"/>
      <c r="L91" s="220"/>
      <c r="M91" s="220"/>
      <c r="N91" s="220"/>
    </row>
    <row r="92" spans="1:14" x14ac:dyDescent="0.25">
      <c r="A92" s="220" t="s">
        <v>222</v>
      </c>
      <c r="B92" s="159"/>
      <c r="C92" s="159"/>
      <c r="D92" s="159"/>
      <c r="E92" s="159"/>
      <c r="F92" s="241" t="str">
        <f t="shared" si="8"/>
        <v/>
      </c>
      <c r="G92" s="243" t="str">
        <f t="shared" si="9"/>
        <v/>
      </c>
      <c r="H92" s="220"/>
      <c r="I92" s="220"/>
      <c r="J92" s="220"/>
      <c r="K92" s="220"/>
      <c r="L92" s="220"/>
      <c r="M92" s="220"/>
      <c r="N92" s="220"/>
    </row>
    <row r="93" spans="1:14" x14ac:dyDescent="0.25">
      <c r="A93" s="220" t="s">
        <v>223</v>
      </c>
      <c r="B93" s="159"/>
      <c r="C93" s="159"/>
      <c r="D93" s="159"/>
      <c r="E93" s="159"/>
      <c r="F93" s="241" t="str">
        <f t="shared" si="8"/>
        <v/>
      </c>
      <c r="G93" s="243" t="str">
        <f t="shared" si="9"/>
        <v/>
      </c>
      <c r="H93" s="220"/>
      <c r="I93" s="220"/>
      <c r="J93" s="220"/>
      <c r="K93" s="220"/>
      <c r="L93" s="220"/>
      <c r="M93" s="220"/>
      <c r="N93" s="220"/>
    </row>
    <row r="94" spans="1:14" x14ac:dyDescent="0.25">
      <c r="A94" s="220" t="s">
        <v>224</v>
      </c>
      <c r="B94" s="159"/>
      <c r="C94" s="159"/>
      <c r="D94" s="159"/>
      <c r="E94" s="159"/>
      <c r="F94" s="241" t="str">
        <f t="shared" si="8"/>
        <v/>
      </c>
      <c r="G94" s="243" t="str">
        <f t="shared" si="9"/>
        <v/>
      </c>
      <c r="H94" s="220"/>
      <c r="I94" s="220"/>
      <c r="J94" s="220"/>
      <c r="K94" s="220"/>
      <c r="L94" s="220"/>
      <c r="M94" s="220"/>
      <c r="N94" s="220"/>
    </row>
    <row r="95" spans="1:14" x14ac:dyDescent="0.25">
      <c r="A95" s="220" t="s">
        <v>225</v>
      </c>
      <c r="B95" s="159"/>
      <c r="C95" s="159"/>
      <c r="D95" s="159"/>
      <c r="E95" s="159"/>
      <c r="F95" s="241" t="str">
        <f t="shared" si="8"/>
        <v/>
      </c>
      <c r="G95" s="243" t="str">
        <f t="shared" si="9"/>
        <v/>
      </c>
      <c r="H95" s="220"/>
      <c r="I95" s="220"/>
      <c r="J95" s="220"/>
      <c r="K95" s="220"/>
      <c r="L95" s="220"/>
      <c r="M95" s="220"/>
      <c r="N95" s="220"/>
    </row>
    <row r="96" spans="1:14" x14ac:dyDescent="0.25">
      <c r="A96" s="220" t="s">
        <v>226</v>
      </c>
      <c r="B96" s="159"/>
      <c r="C96" s="159"/>
      <c r="D96" s="159"/>
      <c r="E96" s="159"/>
      <c r="F96" s="241" t="str">
        <f t="shared" si="8"/>
        <v/>
      </c>
      <c r="G96" s="243" t="str">
        <f t="shared" si="9"/>
        <v/>
      </c>
      <c r="H96" s="220"/>
      <c r="I96" s="220"/>
      <c r="J96" s="220"/>
      <c r="K96" s="220"/>
      <c r="L96" s="220"/>
      <c r="M96" s="220"/>
      <c r="N96" s="220"/>
    </row>
    <row r="97" spans="1:14" x14ac:dyDescent="0.25">
      <c r="A97" s="220" t="s">
        <v>227</v>
      </c>
      <c r="B97" s="159"/>
      <c r="C97" s="159"/>
      <c r="D97" s="159"/>
      <c r="E97" s="159"/>
      <c r="F97" s="241" t="str">
        <f t="shared" si="8"/>
        <v/>
      </c>
      <c r="G97" s="243" t="str">
        <f t="shared" si="9"/>
        <v/>
      </c>
      <c r="H97" s="220"/>
      <c r="I97" s="220"/>
      <c r="J97" s="220"/>
      <c r="K97" s="220"/>
      <c r="L97" s="220"/>
      <c r="M97" s="220"/>
      <c r="N97" s="220"/>
    </row>
    <row r="98" spans="1:14" x14ac:dyDescent="0.25">
      <c r="A98" s="220" t="s">
        <v>228</v>
      </c>
      <c r="B98" s="159"/>
      <c r="C98" s="159"/>
      <c r="D98" s="159"/>
      <c r="E98" s="159"/>
      <c r="F98" s="241" t="str">
        <f t="shared" si="8"/>
        <v/>
      </c>
      <c r="G98" s="243" t="str">
        <f t="shared" si="9"/>
        <v/>
      </c>
      <c r="H98" s="220"/>
      <c r="I98" s="220"/>
      <c r="J98" s="220"/>
      <c r="K98" s="220"/>
      <c r="L98" s="220"/>
      <c r="M98" s="220"/>
      <c r="N98" s="220"/>
    </row>
    <row r="99" spans="1:14" x14ac:dyDescent="0.25">
      <c r="A99" s="220" t="s">
        <v>229</v>
      </c>
      <c r="B99" s="159"/>
      <c r="C99" s="159"/>
      <c r="D99" s="159"/>
      <c r="E99" s="159"/>
      <c r="F99" s="241" t="str">
        <f t="shared" si="8"/>
        <v/>
      </c>
      <c r="G99" s="243" t="str">
        <f t="shared" si="9"/>
        <v/>
      </c>
      <c r="H99" s="220"/>
      <c r="I99" s="220"/>
      <c r="J99" s="220"/>
      <c r="K99" s="220"/>
      <c r="L99" s="220"/>
      <c r="M99" s="220"/>
      <c r="N99" s="220"/>
    </row>
    <row r="100" spans="1:14" x14ac:dyDescent="0.25">
      <c r="A100" s="220" t="s">
        <v>230</v>
      </c>
      <c r="B100" s="159"/>
      <c r="C100" s="159"/>
      <c r="D100" s="159"/>
      <c r="E100" s="159"/>
      <c r="F100" s="241" t="str">
        <f t="shared" si="8"/>
        <v/>
      </c>
      <c r="G100" s="243" t="str">
        <f t="shared" si="9"/>
        <v/>
      </c>
      <c r="H100" s="220"/>
      <c r="I100" s="220"/>
      <c r="J100" s="220"/>
      <c r="K100" s="220"/>
      <c r="L100" s="220"/>
      <c r="M100" s="220"/>
      <c r="N100" s="220"/>
    </row>
    <row r="101" spans="1:14" x14ac:dyDescent="0.25">
      <c r="A101" s="220" t="s">
        <v>231</v>
      </c>
      <c r="B101" s="159"/>
      <c r="C101" s="159"/>
      <c r="D101" s="159"/>
      <c r="E101" s="159"/>
      <c r="F101" s="241" t="str">
        <f t="shared" si="8"/>
        <v/>
      </c>
      <c r="G101" s="243" t="str">
        <f t="shared" si="9"/>
        <v/>
      </c>
      <c r="H101" s="220"/>
      <c r="I101" s="220"/>
      <c r="J101" s="220"/>
      <c r="K101" s="220"/>
      <c r="L101" s="220"/>
      <c r="M101" s="220"/>
      <c r="N101" s="220"/>
    </row>
    <row r="102" spans="1:14" x14ac:dyDescent="0.25">
      <c r="A102" s="220" t="s">
        <v>232</v>
      </c>
      <c r="B102" s="159"/>
      <c r="C102" s="159"/>
      <c r="D102" s="159"/>
      <c r="E102" s="159"/>
      <c r="F102" s="241" t="str">
        <f t="shared" si="8"/>
        <v/>
      </c>
      <c r="G102" s="243" t="str">
        <f t="shared" si="9"/>
        <v/>
      </c>
      <c r="H102" s="220"/>
      <c r="I102" s="220"/>
      <c r="J102" s="220"/>
      <c r="K102" s="220"/>
      <c r="L102" s="220"/>
      <c r="M102" s="220"/>
      <c r="N102" s="220"/>
    </row>
    <row r="103" spans="1:14" x14ac:dyDescent="0.25">
      <c r="A103" s="220" t="s">
        <v>233</v>
      </c>
      <c r="B103" s="159"/>
      <c r="C103" s="159"/>
      <c r="D103" s="159"/>
      <c r="E103" s="159"/>
      <c r="F103" s="241" t="str">
        <f t="shared" si="8"/>
        <v/>
      </c>
      <c r="G103" s="243" t="str">
        <f t="shared" si="9"/>
        <v/>
      </c>
      <c r="H103" s="220"/>
      <c r="I103" s="220"/>
      <c r="J103" s="220"/>
      <c r="K103" s="220"/>
      <c r="L103" s="220"/>
      <c r="M103" s="220"/>
      <c r="N103" s="220"/>
    </row>
    <row r="104" spans="1:14" x14ac:dyDescent="0.25">
      <c r="A104" s="220" t="s">
        <v>234</v>
      </c>
      <c r="B104" s="159"/>
      <c r="C104" s="159"/>
      <c r="D104" s="159"/>
      <c r="E104" s="159"/>
      <c r="F104" s="241" t="str">
        <f t="shared" si="8"/>
        <v/>
      </c>
      <c r="G104" s="243" t="str">
        <f t="shared" si="9"/>
        <v/>
      </c>
      <c r="H104" s="220"/>
      <c r="I104" s="220"/>
      <c r="J104" s="220"/>
      <c r="K104" s="220"/>
      <c r="L104" s="220"/>
      <c r="M104" s="220"/>
      <c r="N104" s="220"/>
    </row>
    <row r="105" spans="1:14" x14ac:dyDescent="0.25">
      <c r="A105" s="220" t="s">
        <v>235</v>
      </c>
      <c r="B105" s="159"/>
      <c r="C105" s="159"/>
      <c r="D105" s="159"/>
      <c r="E105" s="159"/>
      <c r="F105" s="241" t="str">
        <f t="shared" si="8"/>
        <v/>
      </c>
      <c r="G105" s="243" t="str">
        <f t="shared" si="9"/>
        <v/>
      </c>
      <c r="H105" s="220"/>
      <c r="I105" s="220"/>
      <c r="J105" s="220"/>
      <c r="K105" s="220"/>
      <c r="L105" s="220"/>
      <c r="M105" s="220"/>
      <c r="N105" s="220"/>
    </row>
    <row r="106" spans="1:14" x14ac:dyDescent="0.25">
      <c r="A106" s="220" t="s">
        <v>236</v>
      </c>
      <c r="B106" s="159"/>
      <c r="C106" s="159"/>
      <c r="D106" s="159"/>
      <c r="E106" s="159"/>
      <c r="F106" s="241" t="str">
        <f t="shared" si="8"/>
        <v/>
      </c>
      <c r="G106" s="243" t="str">
        <f t="shared" si="9"/>
        <v/>
      </c>
      <c r="H106" s="220"/>
      <c r="I106" s="220"/>
      <c r="J106" s="220"/>
      <c r="K106" s="220"/>
      <c r="L106" s="220"/>
      <c r="M106" s="220"/>
      <c r="N106" s="220"/>
    </row>
    <row r="107" spans="1:14" x14ac:dyDescent="0.25">
      <c r="A107" s="220" t="s">
        <v>237</v>
      </c>
      <c r="B107" s="159"/>
      <c r="C107" s="159"/>
      <c r="D107" s="159"/>
      <c r="E107" s="159"/>
      <c r="F107" s="241" t="str">
        <f t="shared" si="8"/>
        <v/>
      </c>
      <c r="G107" s="243" t="str">
        <f t="shared" si="9"/>
        <v/>
      </c>
      <c r="H107" s="220"/>
      <c r="I107" s="220"/>
      <c r="J107" s="220"/>
      <c r="K107" s="220"/>
      <c r="L107" s="220"/>
      <c r="M107" s="220"/>
      <c r="N107" s="220"/>
    </row>
    <row r="108" spans="1:14" x14ac:dyDescent="0.25">
      <c r="A108" s="220" t="s">
        <v>238</v>
      </c>
      <c r="B108" s="159"/>
      <c r="C108" s="159"/>
      <c r="D108" s="159"/>
      <c r="E108" s="159"/>
      <c r="F108" s="241" t="str">
        <f t="shared" si="8"/>
        <v/>
      </c>
      <c r="G108" s="243" t="str">
        <f t="shared" si="9"/>
        <v/>
      </c>
      <c r="H108" s="220"/>
      <c r="I108" s="220"/>
      <c r="J108" s="220"/>
      <c r="K108" s="220"/>
      <c r="L108" s="220"/>
      <c r="M108" s="220"/>
      <c r="N108" s="220"/>
    </row>
    <row r="109" spans="1:14" x14ac:dyDescent="0.25">
      <c r="A109" s="220" t="s">
        <v>239</v>
      </c>
      <c r="B109" s="159"/>
      <c r="C109" s="159"/>
      <c r="D109" s="159"/>
      <c r="E109" s="159"/>
      <c r="F109" s="241" t="str">
        <f t="shared" si="8"/>
        <v/>
      </c>
      <c r="G109" s="243" t="str">
        <f t="shared" si="9"/>
        <v/>
      </c>
      <c r="H109" s="220"/>
      <c r="I109" s="220"/>
      <c r="J109" s="220"/>
      <c r="K109" s="220"/>
      <c r="L109" s="220"/>
      <c r="M109" s="220"/>
      <c r="N109" s="220"/>
    </row>
    <row r="110" spans="1:14" x14ac:dyDescent="0.25">
      <c r="A110" s="220" t="s">
        <v>240</v>
      </c>
      <c r="B110" s="159"/>
      <c r="C110" s="159"/>
      <c r="D110" s="159"/>
      <c r="E110" s="159"/>
      <c r="F110" s="241" t="str">
        <f t="shared" si="8"/>
        <v/>
      </c>
      <c r="G110" s="243" t="str">
        <f t="shared" si="9"/>
        <v/>
      </c>
      <c r="H110" s="220"/>
      <c r="I110" s="220"/>
      <c r="J110" s="220"/>
      <c r="K110" s="220"/>
      <c r="L110" s="220"/>
      <c r="M110" s="220"/>
      <c r="N110" s="220"/>
    </row>
    <row r="111" spans="1:14" x14ac:dyDescent="0.25">
      <c r="A111" s="220" t="s">
        <v>241</v>
      </c>
      <c r="B111" s="159"/>
      <c r="C111" s="159"/>
      <c r="D111" s="159"/>
      <c r="E111" s="159"/>
      <c r="F111" s="241" t="str">
        <f t="shared" si="8"/>
        <v/>
      </c>
      <c r="G111" s="243" t="str">
        <f t="shared" si="9"/>
        <v/>
      </c>
      <c r="H111" s="220"/>
      <c r="I111" s="220"/>
      <c r="J111" s="220"/>
      <c r="K111" s="220"/>
      <c r="L111" s="220"/>
      <c r="M111" s="220"/>
      <c r="N111" s="220"/>
    </row>
    <row r="112" spans="1:14" x14ac:dyDescent="0.25">
      <c r="A112" s="220" t="s">
        <v>242</v>
      </c>
      <c r="B112" s="159"/>
      <c r="C112" s="159"/>
      <c r="D112" s="159"/>
      <c r="E112" s="159"/>
      <c r="F112" s="241" t="str">
        <f t="shared" si="8"/>
        <v/>
      </c>
      <c r="G112" s="243" t="str">
        <f t="shared" si="9"/>
        <v/>
      </c>
      <c r="H112" s="220"/>
      <c r="I112" s="220"/>
      <c r="J112" s="220"/>
      <c r="K112" s="220"/>
      <c r="L112" s="220"/>
      <c r="M112" s="220"/>
      <c r="N112" s="220"/>
    </row>
    <row r="113" spans="1:14" x14ac:dyDescent="0.25">
      <c r="A113" s="220" t="s">
        <v>243</v>
      </c>
      <c r="B113" s="159"/>
      <c r="C113" s="159"/>
      <c r="D113" s="159"/>
      <c r="E113" s="159"/>
      <c r="F113" s="241" t="str">
        <f t="shared" si="8"/>
        <v/>
      </c>
      <c r="G113" s="243" t="str">
        <f t="shared" si="9"/>
        <v/>
      </c>
      <c r="H113" s="220"/>
      <c r="I113" s="220"/>
      <c r="J113" s="220"/>
      <c r="K113" s="220"/>
      <c r="L113" s="220"/>
      <c r="M113" s="220"/>
      <c r="N113" s="220"/>
    </row>
    <row r="114" spans="1:14" x14ac:dyDescent="0.25">
      <c r="A114" s="220" t="s">
        <v>244</v>
      </c>
      <c r="B114" s="159"/>
      <c r="C114" s="159"/>
      <c r="D114" s="159"/>
      <c r="E114" s="159"/>
      <c r="F114" s="241" t="str">
        <f t="shared" si="8"/>
        <v/>
      </c>
      <c r="G114" s="243" t="str">
        <f t="shared" si="9"/>
        <v/>
      </c>
      <c r="H114" s="220"/>
      <c r="I114" s="220"/>
      <c r="J114" s="220"/>
      <c r="K114" s="220"/>
      <c r="L114" s="220"/>
      <c r="M114" s="220"/>
      <c r="N114" s="220"/>
    </row>
    <row r="115" spans="1:14" x14ac:dyDescent="0.25">
      <c r="A115" s="220" t="s">
        <v>245</v>
      </c>
      <c r="B115" s="159"/>
      <c r="C115" s="159"/>
      <c r="D115" s="159"/>
      <c r="E115" s="159"/>
      <c r="F115" s="241" t="str">
        <f t="shared" si="8"/>
        <v/>
      </c>
      <c r="G115" s="243" t="str">
        <f t="shared" si="9"/>
        <v/>
      </c>
      <c r="H115" s="220"/>
      <c r="I115" s="220"/>
      <c r="J115" s="220"/>
      <c r="K115" s="220"/>
      <c r="L115" s="220"/>
      <c r="M115" s="220"/>
      <c r="N115" s="220"/>
    </row>
    <row r="116" spans="1:14" x14ac:dyDescent="0.25">
      <c r="A116" s="220" t="s">
        <v>246</v>
      </c>
      <c r="B116" s="159"/>
      <c r="C116" s="159"/>
      <c r="D116" s="159"/>
      <c r="E116" s="159"/>
      <c r="F116" s="241" t="str">
        <f t="shared" si="8"/>
        <v/>
      </c>
      <c r="G116" s="243" t="str">
        <f t="shared" si="9"/>
        <v/>
      </c>
      <c r="H116" s="220"/>
      <c r="I116" s="220"/>
      <c r="J116" s="220"/>
      <c r="K116" s="220"/>
      <c r="L116" s="220"/>
      <c r="M116" s="220"/>
      <c r="N116" s="220"/>
    </row>
    <row r="117" spans="1:14" x14ac:dyDescent="0.25">
      <c r="A117" s="220" t="s">
        <v>247</v>
      </c>
      <c r="B117" s="159"/>
      <c r="C117" s="159"/>
      <c r="D117" s="159"/>
      <c r="E117" s="159"/>
      <c r="F117" s="241" t="str">
        <f t="shared" si="8"/>
        <v/>
      </c>
      <c r="G117" s="243" t="str">
        <f t="shared" si="9"/>
        <v/>
      </c>
      <c r="H117" s="220"/>
      <c r="I117" s="220"/>
      <c r="J117" s="220"/>
      <c r="K117" s="220"/>
      <c r="L117" s="220"/>
      <c r="M117" s="220"/>
      <c r="N117" s="220"/>
    </row>
    <row r="118" spans="1:14" x14ac:dyDescent="0.25">
      <c r="A118" s="220" t="s">
        <v>248</v>
      </c>
      <c r="B118" s="159"/>
      <c r="C118" s="159"/>
      <c r="D118" s="159"/>
      <c r="E118" s="159"/>
      <c r="F118" s="241" t="str">
        <f t="shared" si="8"/>
        <v/>
      </c>
      <c r="G118" s="243" t="str">
        <f t="shared" si="9"/>
        <v/>
      </c>
      <c r="H118" s="220"/>
      <c r="I118" s="220"/>
      <c r="J118" s="220"/>
      <c r="K118" s="220"/>
      <c r="L118" s="220"/>
      <c r="M118" s="220"/>
      <c r="N118" s="220"/>
    </row>
    <row r="119" spans="1:14" x14ac:dyDescent="0.25">
      <c r="A119" s="220" t="s">
        <v>249</v>
      </c>
      <c r="B119" s="159"/>
      <c r="C119" s="159"/>
      <c r="D119" s="159"/>
      <c r="E119" s="159"/>
      <c r="F119" s="241" t="str">
        <f t="shared" si="8"/>
        <v/>
      </c>
      <c r="G119" s="243" t="str">
        <f t="shared" si="9"/>
        <v/>
      </c>
      <c r="H119" s="220"/>
      <c r="I119" s="220"/>
      <c r="J119" s="220"/>
      <c r="K119" s="220"/>
      <c r="L119" s="220"/>
      <c r="M119" s="220"/>
      <c r="N119" s="220"/>
    </row>
    <row r="120" spans="1:14" x14ac:dyDescent="0.25">
      <c r="A120" s="220" t="s">
        <v>250</v>
      </c>
      <c r="B120" s="159"/>
      <c r="C120" s="159"/>
      <c r="D120" s="159"/>
      <c r="E120" s="159"/>
      <c r="F120" s="241" t="str">
        <f t="shared" si="8"/>
        <v/>
      </c>
      <c r="G120" s="243" t="str">
        <f t="shared" si="9"/>
        <v/>
      </c>
      <c r="H120" s="220"/>
      <c r="I120" s="220"/>
      <c r="J120" s="220"/>
      <c r="K120" s="220"/>
      <c r="L120" s="220"/>
      <c r="M120" s="220"/>
      <c r="N120" s="220"/>
    </row>
    <row r="121" spans="1:14" x14ac:dyDescent="0.25">
      <c r="A121" s="220" t="s">
        <v>251</v>
      </c>
      <c r="B121" s="159"/>
      <c r="C121" s="159"/>
      <c r="D121" s="159"/>
      <c r="E121" s="159"/>
      <c r="F121" s="241" t="str">
        <f t="shared" si="8"/>
        <v/>
      </c>
      <c r="G121" s="243" t="str">
        <f t="shared" si="9"/>
        <v/>
      </c>
      <c r="H121" s="220"/>
      <c r="I121" s="220"/>
      <c r="J121" s="220"/>
      <c r="K121" s="220"/>
      <c r="L121" s="220"/>
      <c r="M121" s="220"/>
      <c r="N121" s="220"/>
    </row>
    <row r="122" spans="1:14" x14ac:dyDescent="0.25">
      <c r="A122" s="220" t="s">
        <v>252</v>
      </c>
      <c r="B122" s="159"/>
      <c r="C122" s="159"/>
      <c r="D122" s="159"/>
      <c r="E122" s="159"/>
      <c r="F122" s="241" t="str">
        <f t="shared" si="8"/>
        <v/>
      </c>
      <c r="G122" s="243" t="str">
        <f t="shared" si="9"/>
        <v/>
      </c>
      <c r="H122" s="220"/>
      <c r="I122" s="220"/>
      <c r="J122" s="220"/>
      <c r="K122" s="220"/>
      <c r="L122" s="220"/>
      <c r="M122" s="220"/>
      <c r="N122" s="220"/>
    </row>
    <row r="123" spans="1:14" x14ac:dyDescent="0.25">
      <c r="A123" s="220" t="s">
        <v>253</v>
      </c>
      <c r="B123" s="159"/>
      <c r="C123" s="159"/>
      <c r="D123" s="159"/>
      <c r="E123" s="159"/>
      <c r="F123" s="241" t="str">
        <f t="shared" si="8"/>
        <v/>
      </c>
      <c r="G123" s="243" t="str">
        <f t="shared" si="9"/>
        <v/>
      </c>
      <c r="H123" s="220"/>
      <c r="I123" s="220"/>
      <c r="J123" s="220"/>
      <c r="K123" s="220"/>
      <c r="L123" s="220"/>
      <c r="M123" s="220"/>
      <c r="N123" s="220"/>
    </row>
    <row r="124" spans="1:14" x14ac:dyDescent="0.25">
      <c r="A124" s="220" t="s">
        <v>254</v>
      </c>
      <c r="B124" s="159"/>
      <c r="C124" s="159"/>
      <c r="D124" s="159"/>
      <c r="E124" s="159"/>
      <c r="F124" s="241" t="str">
        <f t="shared" si="8"/>
        <v/>
      </c>
      <c r="G124" s="243" t="str">
        <f t="shared" si="9"/>
        <v/>
      </c>
      <c r="H124" s="220"/>
      <c r="I124" s="220"/>
      <c r="J124" s="220"/>
      <c r="K124" s="220"/>
      <c r="L124" s="220"/>
      <c r="M124" s="220"/>
      <c r="N124" s="220"/>
    </row>
    <row r="125" spans="1:14" x14ac:dyDescent="0.25">
      <c r="A125" s="220" t="s">
        <v>255</v>
      </c>
      <c r="B125" s="159"/>
      <c r="C125" s="159"/>
      <c r="D125" s="159"/>
      <c r="E125" s="159"/>
      <c r="F125" s="241" t="str">
        <f t="shared" si="8"/>
        <v/>
      </c>
      <c r="G125" s="243" t="str">
        <f t="shared" si="9"/>
        <v/>
      </c>
      <c r="H125" s="220"/>
      <c r="I125" s="220"/>
      <c r="J125" s="220"/>
      <c r="K125" s="220"/>
      <c r="L125" s="220"/>
      <c r="M125" s="220"/>
      <c r="N125" s="220"/>
    </row>
    <row r="126" spans="1:14" x14ac:dyDescent="0.25">
      <c r="A126" s="220" t="s">
        <v>256</v>
      </c>
      <c r="B126" s="159"/>
      <c r="C126" s="159"/>
      <c r="D126" s="159"/>
      <c r="E126" s="159"/>
      <c r="F126" s="241" t="str">
        <f t="shared" si="8"/>
        <v/>
      </c>
      <c r="G126" s="243" t="str">
        <f t="shared" si="9"/>
        <v/>
      </c>
      <c r="H126" s="220"/>
      <c r="I126" s="220"/>
      <c r="J126" s="220"/>
      <c r="K126" s="220"/>
      <c r="L126" s="220"/>
      <c r="M126" s="220"/>
      <c r="N126" s="220"/>
    </row>
    <row r="127" spans="1:14" x14ac:dyDescent="0.25">
      <c r="A127" s="220" t="s">
        <v>257</v>
      </c>
      <c r="B127" s="159"/>
      <c r="C127" s="159"/>
      <c r="D127" s="159"/>
      <c r="E127" s="159"/>
      <c r="F127" s="241" t="str">
        <f t="shared" si="8"/>
        <v/>
      </c>
      <c r="G127" s="243" t="str">
        <f t="shared" si="9"/>
        <v/>
      </c>
      <c r="H127" s="220"/>
      <c r="I127" s="220"/>
      <c r="J127" s="220"/>
      <c r="K127" s="220"/>
      <c r="L127" s="220"/>
      <c r="M127" s="220"/>
      <c r="N127" s="220"/>
    </row>
    <row r="128" spans="1:14" x14ac:dyDescent="0.25">
      <c r="A128" s="220" t="s">
        <v>258</v>
      </c>
      <c r="B128" s="159"/>
      <c r="C128" s="159"/>
      <c r="D128" s="159"/>
      <c r="E128" s="159"/>
      <c r="F128" s="241" t="str">
        <f t="shared" si="8"/>
        <v/>
      </c>
      <c r="G128" s="243" t="str">
        <f t="shared" si="9"/>
        <v/>
      </c>
      <c r="H128" s="220"/>
      <c r="I128" s="220"/>
      <c r="J128" s="220"/>
      <c r="K128" s="220"/>
      <c r="L128" s="220"/>
      <c r="M128" s="220"/>
      <c r="N128" s="220"/>
    </row>
    <row r="129" spans="1:14" x14ac:dyDescent="0.25">
      <c r="A129" s="220" t="s">
        <v>259</v>
      </c>
      <c r="B129" s="159"/>
      <c r="C129" s="159"/>
      <c r="D129" s="159"/>
      <c r="E129" s="159"/>
      <c r="F129" s="241" t="str">
        <f t="shared" si="8"/>
        <v/>
      </c>
      <c r="G129" s="243" t="str">
        <f t="shared" si="9"/>
        <v/>
      </c>
      <c r="H129" s="220"/>
      <c r="I129" s="220"/>
      <c r="J129" s="220"/>
      <c r="K129" s="220"/>
      <c r="L129" s="220"/>
      <c r="M129" s="220"/>
      <c r="N129" s="220"/>
    </row>
    <row r="130" spans="1:14" x14ac:dyDescent="0.25">
      <c r="A130" s="220" t="s">
        <v>260</v>
      </c>
      <c r="B130" s="159"/>
      <c r="C130" s="159"/>
      <c r="D130" s="159"/>
      <c r="E130" s="159"/>
      <c r="F130" s="241" t="str">
        <f t="shared" si="8"/>
        <v/>
      </c>
      <c r="G130" s="243" t="str">
        <f t="shared" si="9"/>
        <v/>
      </c>
      <c r="H130" s="220"/>
      <c r="I130" s="220"/>
      <c r="J130" s="220"/>
      <c r="K130" s="220"/>
      <c r="L130" s="220"/>
      <c r="M130" s="220"/>
      <c r="N130" s="220"/>
    </row>
    <row r="131" spans="1:14" x14ac:dyDescent="0.25">
      <c r="A131" s="220" t="s">
        <v>261</v>
      </c>
      <c r="B131" s="159"/>
      <c r="C131" s="159"/>
      <c r="D131" s="159"/>
      <c r="E131" s="159"/>
      <c r="F131" s="241" t="str">
        <f t="shared" si="8"/>
        <v/>
      </c>
      <c r="G131" s="243" t="str">
        <f t="shared" si="9"/>
        <v/>
      </c>
      <c r="H131" s="220"/>
      <c r="I131" s="220"/>
      <c r="J131" s="220"/>
      <c r="K131" s="220"/>
      <c r="L131" s="220"/>
      <c r="M131" s="220"/>
      <c r="N131" s="220"/>
    </row>
    <row r="132" spans="1:14" x14ac:dyDescent="0.25">
      <c r="A132" s="220" t="s">
        <v>262</v>
      </c>
      <c r="B132" s="159"/>
      <c r="C132" s="159"/>
      <c r="D132" s="159"/>
      <c r="E132" s="159"/>
      <c r="F132" s="241" t="str">
        <f t="shared" si="8"/>
        <v/>
      </c>
      <c r="G132" s="243" t="str">
        <f t="shared" si="9"/>
        <v/>
      </c>
      <c r="H132" s="220"/>
      <c r="I132" s="220"/>
      <c r="J132" s="220"/>
      <c r="K132" s="220"/>
      <c r="L132" s="220"/>
      <c r="M132" s="220"/>
      <c r="N132" s="220"/>
    </row>
    <row r="133" spans="1:14" x14ac:dyDescent="0.25">
      <c r="A133" s="220" t="s">
        <v>263</v>
      </c>
      <c r="B133" s="159"/>
      <c r="C133" s="159"/>
      <c r="D133" s="159"/>
      <c r="E133" s="159"/>
      <c r="F133" s="241" t="str">
        <f t="shared" si="8"/>
        <v/>
      </c>
      <c r="G133" s="243" t="str">
        <f t="shared" si="9"/>
        <v/>
      </c>
      <c r="H133" s="220"/>
      <c r="I133" s="220"/>
      <c r="J133" s="220"/>
      <c r="K133" s="220"/>
      <c r="L133" s="220"/>
      <c r="M133" s="220"/>
      <c r="N133" s="220"/>
    </row>
    <row r="134" spans="1:14" x14ac:dyDescent="0.25">
      <c r="A134" s="220" t="s">
        <v>264</v>
      </c>
      <c r="B134" s="159"/>
      <c r="C134" s="159"/>
      <c r="D134" s="159"/>
      <c r="E134" s="159"/>
      <c r="F134" s="241" t="str">
        <f t="shared" si="8"/>
        <v/>
      </c>
      <c r="G134" s="243" t="str">
        <f t="shared" si="9"/>
        <v/>
      </c>
      <c r="H134" s="220"/>
      <c r="I134" s="220"/>
      <c r="J134" s="220"/>
      <c r="K134" s="220"/>
      <c r="L134" s="220"/>
      <c r="M134" s="220"/>
      <c r="N134" s="220"/>
    </row>
    <row r="135" spans="1:14" x14ac:dyDescent="0.25">
      <c r="A135" s="220" t="s">
        <v>265</v>
      </c>
      <c r="B135" s="159"/>
      <c r="C135" s="159"/>
      <c r="D135" s="159"/>
      <c r="E135" s="159"/>
      <c r="F135" s="241" t="str">
        <f t="shared" si="8"/>
        <v/>
      </c>
      <c r="G135" s="243" t="str">
        <f t="shared" si="9"/>
        <v/>
      </c>
      <c r="H135" s="220"/>
      <c r="I135" s="220"/>
      <c r="J135" s="220"/>
      <c r="K135" s="220"/>
      <c r="L135" s="220"/>
      <c r="M135" s="220"/>
      <c r="N135" s="220"/>
    </row>
    <row r="136" spans="1:14" x14ac:dyDescent="0.25">
      <c r="A136" s="220" t="s">
        <v>266</v>
      </c>
      <c r="B136" s="159"/>
      <c r="C136" s="159"/>
      <c r="D136" s="159"/>
      <c r="E136" s="159"/>
      <c r="F136" s="241" t="str">
        <f t="shared" si="8"/>
        <v/>
      </c>
      <c r="G136" s="243" t="str">
        <f t="shared" si="9"/>
        <v/>
      </c>
      <c r="H136" s="220"/>
      <c r="I136" s="220"/>
      <c r="J136" s="220"/>
      <c r="K136" s="220"/>
      <c r="L136" s="220"/>
      <c r="M136" s="220"/>
      <c r="N136" s="220"/>
    </row>
    <row r="137" spans="1:14" x14ac:dyDescent="0.25">
      <c r="A137" s="220" t="s">
        <v>267</v>
      </c>
      <c r="B137" s="159"/>
      <c r="C137" s="159"/>
      <c r="D137" s="159"/>
      <c r="E137" s="159"/>
      <c r="F137" s="241" t="str">
        <f t="shared" si="8"/>
        <v/>
      </c>
      <c r="G137" s="243" t="str">
        <f t="shared" si="9"/>
        <v/>
      </c>
      <c r="H137" s="220"/>
      <c r="I137" s="220"/>
      <c r="J137" s="220"/>
      <c r="K137" s="220"/>
      <c r="L137" s="220"/>
      <c r="M137" s="220"/>
      <c r="N137" s="220"/>
    </row>
    <row r="138" spans="1:14" x14ac:dyDescent="0.25">
      <c r="A138" s="220" t="s">
        <v>268</v>
      </c>
      <c r="B138" s="159"/>
      <c r="C138" s="159"/>
      <c r="D138" s="159"/>
      <c r="E138" s="159"/>
      <c r="F138" s="241" t="str">
        <f t="shared" si="8"/>
        <v/>
      </c>
      <c r="G138" s="243" t="str">
        <f t="shared" si="9"/>
        <v/>
      </c>
      <c r="H138" s="220"/>
      <c r="I138" s="220"/>
      <c r="J138" s="220"/>
      <c r="K138" s="220"/>
      <c r="L138" s="220"/>
      <c r="M138" s="220"/>
      <c r="N138" s="220"/>
    </row>
    <row r="139" spans="1:14" x14ac:dyDescent="0.25">
      <c r="A139" s="220" t="s">
        <v>269</v>
      </c>
      <c r="B139" s="159"/>
      <c r="C139" s="159"/>
      <c r="D139" s="159"/>
      <c r="E139" s="159"/>
      <c r="F139" s="241" t="str">
        <f t="shared" si="8"/>
        <v/>
      </c>
      <c r="G139" s="243" t="str">
        <f t="shared" si="9"/>
        <v/>
      </c>
      <c r="H139" s="220"/>
      <c r="I139" s="220"/>
      <c r="J139" s="220"/>
      <c r="K139" s="220"/>
      <c r="L139" s="220"/>
      <c r="M139" s="220"/>
      <c r="N139" s="220"/>
    </row>
    <row r="140" spans="1:14" x14ac:dyDescent="0.25">
      <c r="A140" s="220" t="s">
        <v>270</v>
      </c>
      <c r="B140" s="159"/>
      <c r="C140" s="159"/>
      <c r="D140" s="159"/>
      <c r="E140" s="159"/>
      <c r="F140" s="241" t="str">
        <f t="shared" si="8"/>
        <v/>
      </c>
      <c r="G140" s="243" t="str">
        <f t="shared" si="9"/>
        <v/>
      </c>
      <c r="H140" s="220"/>
      <c r="I140" s="220"/>
      <c r="J140" s="220"/>
      <c r="K140" s="220"/>
      <c r="L140" s="220"/>
      <c r="M140" s="220"/>
      <c r="N140" s="220"/>
    </row>
    <row r="141" spans="1:14" x14ac:dyDescent="0.25">
      <c r="A141" s="220" t="s">
        <v>271</v>
      </c>
      <c r="B141" s="159"/>
      <c r="C141" s="159"/>
      <c r="D141" s="159"/>
      <c r="E141" s="159"/>
      <c r="F141" s="241" t="str">
        <f t="shared" si="8"/>
        <v/>
      </c>
      <c r="G141" s="243" t="str">
        <f t="shared" si="9"/>
        <v/>
      </c>
      <c r="H141" s="220"/>
      <c r="I141" s="220"/>
      <c r="J141" s="220"/>
      <c r="K141" s="220"/>
      <c r="L141" s="220"/>
      <c r="M141" s="220"/>
      <c r="N141" s="220"/>
    </row>
    <row r="142" spans="1:14" x14ac:dyDescent="0.25">
      <c r="A142" s="220" t="s">
        <v>272</v>
      </c>
      <c r="B142" s="159"/>
      <c r="C142" s="159"/>
      <c r="D142" s="159"/>
      <c r="E142" s="159"/>
      <c r="F142" s="241" t="str">
        <f t="shared" si="8"/>
        <v/>
      </c>
      <c r="G142" s="243" t="str">
        <f t="shared" si="9"/>
        <v/>
      </c>
      <c r="H142" s="220"/>
      <c r="I142" s="220"/>
      <c r="J142" s="220"/>
      <c r="K142" s="220"/>
      <c r="L142" s="220"/>
      <c r="M142" s="220"/>
      <c r="N142" s="220"/>
    </row>
    <row r="143" spans="1:14" x14ac:dyDescent="0.25">
      <c r="A143" s="220" t="s">
        <v>273</v>
      </c>
      <c r="B143" s="159"/>
      <c r="C143" s="159"/>
      <c r="D143" s="159"/>
      <c r="E143" s="159"/>
      <c r="F143" s="241" t="str">
        <f t="shared" si="8"/>
        <v/>
      </c>
      <c r="G143" s="243" t="str">
        <f t="shared" si="9"/>
        <v/>
      </c>
      <c r="H143" s="220"/>
      <c r="I143" s="220"/>
      <c r="J143" s="220"/>
      <c r="K143" s="220"/>
      <c r="L143" s="220"/>
      <c r="M143" s="220"/>
      <c r="N143" s="220"/>
    </row>
    <row r="144" spans="1:14" x14ac:dyDescent="0.25">
      <c r="A144" s="220" t="s">
        <v>274</v>
      </c>
      <c r="B144" s="159"/>
      <c r="C144" s="159"/>
      <c r="D144" s="159"/>
      <c r="E144" s="159"/>
      <c r="F144" s="241" t="str">
        <f t="shared" si="8"/>
        <v/>
      </c>
      <c r="G144" s="243" t="str">
        <f t="shared" si="9"/>
        <v/>
      </c>
      <c r="H144" s="220"/>
      <c r="I144" s="220"/>
      <c r="J144" s="220"/>
      <c r="K144" s="220"/>
      <c r="L144" s="220"/>
      <c r="M144" s="220"/>
      <c r="N144" s="220"/>
    </row>
    <row r="145" spans="1:14" x14ac:dyDescent="0.25">
      <c r="A145" s="220" t="s">
        <v>275</v>
      </c>
      <c r="B145" s="159"/>
      <c r="C145" s="159"/>
      <c r="D145" s="159"/>
      <c r="E145" s="159"/>
      <c r="F145" s="241" t="str">
        <f t="shared" ref="F145:F208" si="10">IF(E145&lt;&gt;"",VLOOKUP(E145,$D$6:$N$11,10,FALSE),"")</f>
        <v/>
      </c>
      <c r="G145" s="243" t="str">
        <f t="shared" si="9"/>
        <v/>
      </c>
      <c r="H145" s="220"/>
      <c r="I145" s="220"/>
      <c r="J145" s="220"/>
      <c r="K145" s="220"/>
      <c r="L145" s="220"/>
      <c r="M145" s="220"/>
      <c r="N145" s="220"/>
    </row>
    <row r="146" spans="1:14" x14ac:dyDescent="0.25">
      <c r="A146" s="220" t="s">
        <v>276</v>
      </c>
      <c r="B146" s="159"/>
      <c r="C146" s="159"/>
      <c r="D146" s="159"/>
      <c r="E146" s="159"/>
      <c r="F146" s="241" t="str">
        <f t="shared" si="10"/>
        <v/>
      </c>
      <c r="G146" s="243" t="str">
        <f t="shared" ref="G146:G209" si="11">IF(E146&lt;&gt;"",D146*F146,"")</f>
        <v/>
      </c>
      <c r="H146" s="220"/>
      <c r="I146" s="220"/>
      <c r="J146" s="220"/>
      <c r="K146" s="220"/>
      <c r="L146" s="220"/>
      <c r="M146" s="220"/>
      <c r="N146" s="220"/>
    </row>
    <row r="147" spans="1:14" x14ac:dyDescent="0.25">
      <c r="A147" s="220" t="s">
        <v>277</v>
      </c>
      <c r="B147" s="159"/>
      <c r="C147" s="159"/>
      <c r="D147" s="159"/>
      <c r="E147" s="159"/>
      <c r="F147" s="241" t="str">
        <f t="shared" si="10"/>
        <v/>
      </c>
      <c r="G147" s="243" t="str">
        <f t="shared" si="11"/>
        <v/>
      </c>
      <c r="H147" s="220"/>
      <c r="I147" s="220"/>
      <c r="J147" s="220"/>
      <c r="K147" s="220"/>
      <c r="L147" s="220"/>
      <c r="M147" s="220"/>
      <c r="N147" s="220"/>
    </row>
    <row r="148" spans="1:14" x14ac:dyDescent="0.25">
      <c r="A148" s="220" t="s">
        <v>278</v>
      </c>
      <c r="B148" s="159"/>
      <c r="C148" s="159"/>
      <c r="D148" s="159"/>
      <c r="E148" s="159"/>
      <c r="F148" s="241" t="str">
        <f t="shared" si="10"/>
        <v/>
      </c>
      <c r="G148" s="243" t="str">
        <f t="shared" si="11"/>
        <v/>
      </c>
      <c r="H148" s="220"/>
      <c r="I148" s="220"/>
      <c r="J148" s="220"/>
      <c r="K148" s="220"/>
      <c r="L148" s="220"/>
      <c r="M148" s="220"/>
      <c r="N148" s="220"/>
    </row>
    <row r="149" spans="1:14" x14ac:dyDescent="0.25">
      <c r="A149" s="220" t="s">
        <v>279</v>
      </c>
      <c r="B149" s="159"/>
      <c r="C149" s="159"/>
      <c r="D149" s="159"/>
      <c r="E149" s="159"/>
      <c r="F149" s="241" t="str">
        <f t="shared" si="10"/>
        <v/>
      </c>
      <c r="G149" s="243" t="str">
        <f t="shared" si="11"/>
        <v/>
      </c>
      <c r="H149" s="220"/>
      <c r="I149" s="220"/>
      <c r="J149" s="220"/>
      <c r="K149" s="220"/>
      <c r="L149" s="220"/>
      <c r="M149" s="220"/>
      <c r="N149" s="220"/>
    </row>
    <row r="150" spans="1:14" x14ac:dyDescent="0.25">
      <c r="A150" s="220" t="s">
        <v>280</v>
      </c>
      <c r="B150" s="159"/>
      <c r="C150" s="159"/>
      <c r="D150" s="159"/>
      <c r="E150" s="159"/>
      <c r="F150" s="241" t="str">
        <f t="shared" si="10"/>
        <v/>
      </c>
      <c r="G150" s="243" t="str">
        <f t="shared" si="11"/>
        <v/>
      </c>
      <c r="H150" s="220"/>
      <c r="I150" s="220"/>
      <c r="J150" s="220"/>
      <c r="K150" s="220"/>
      <c r="L150" s="220"/>
      <c r="M150" s="220"/>
      <c r="N150" s="220"/>
    </row>
    <row r="151" spans="1:14" x14ac:dyDescent="0.25">
      <c r="A151" s="220" t="s">
        <v>281</v>
      </c>
      <c r="B151" s="159"/>
      <c r="C151" s="159"/>
      <c r="D151" s="159"/>
      <c r="E151" s="159"/>
      <c r="F151" s="241" t="str">
        <f t="shared" si="10"/>
        <v/>
      </c>
      <c r="G151" s="243" t="str">
        <f t="shared" si="11"/>
        <v/>
      </c>
      <c r="H151" s="220"/>
      <c r="I151" s="220"/>
      <c r="J151" s="220"/>
      <c r="K151" s="220"/>
      <c r="L151" s="220"/>
      <c r="M151" s="220"/>
      <c r="N151" s="220"/>
    </row>
    <row r="152" spans="1:14" x14ac:dyDescent="0.25">
      <c r="A152" s="220" t="s">
        <v>282</v>
      </c>
      <c r="B152" s="159"/>
      <c r="C152" s="159"/>
      <c r="D152" s="159"/>
      <c r="E152" s="159"/>
      <c r="F152" s="241" t="str">
        <f t="shared" si="10"/>
        <v/>
      </c>
      <c r="G152" s="243" t="str">
        <f t="shared" si="11"/>
        <v/>
      </c>
      <c r="H152" s="220"/>
      <c r="I152" s="220"/>
      <c r="J152" s="220"/>
      <c r="K152" s="220"/>
      <c r="L152" s="220"/>
      <c r="M152" s="220"/>
      <c r="N152" s="220"/>
    </row>
    <row r="153" spans="1:14" x14ac:dyDescent="0.25">
      <c r="A153" s="220" t="s">
        <v>283</v>
      </c>
      <c r="B153" s="159"/>
      <c r="C153" s="159"/>
      <c r="D153" s="159"/>
      <c r="E153" s="159"/>
      <c r="F153" s="241" t="str">
        <f t="shared" si="10"/>
        <v/>
      </c>
      <c r="G153" s="243" t="str">
        <f t="shared" si="11"/>
        <v/>
      </c>
      <c r="H153" s="220"/>
      <c r="I153" s="220"/>
      <c r="J153" s="220"/>
      <c r="K153" s="220"/>
      <c r="L153" s="220"/>
      <c r="M153" s="220"/>
      <c r="N153" s="220"/>
    </row>
    <row r="154" spans="1:14" x14ac:dyDescent="0.25">
      <c r="A154" s="220" t="s">
        <v>284</v>
      </c>
      <c r="B154" s="159"/>
      <c r="C154" s="159"/>
      <c r="D154" s="159"/>
      <c r="E154" s="159"/>
      <c r="F154" s="241" t="str">
        <f t="shared" si="10"/>
        <v/>
      </c>
      <c r="G154" s="243" t="str">
        <f t="shared" si="11"/>
        <v/>
      </c>
      <c r="H154" s="220"/>
      <c r="I154" s="220"/>
      <c r="J154" s="220"/>
      <c r="K154" s="220"/>
      <c r="L154" s="220"/>
      <c r="M154" s="220"/>
      <c r="N154" s="220"/>
    </row>
    <row r="155" spans="1:14" x14ac:dyDescent="0.25">
      <c r="A155" s="220" t="s">
        <v>285</v>
      </c>
      <c r="B155" s="159"/>
      <c r="C155" s="159"/>
      <c r="D155" s="159"/>
      <c r="E155" s="159"/>
      <c r="F155" s="241" t="str">
        <f t="shared" si="10"/>
        <v/>
      </c>
      <c r="G155" s="243" t="str">
        <f t="shared" si="11"/>
        <v/>
      </c>
      <c r="H155" s="220"/>
      <c r="I155" s="220"/>
      <c r="J155" s="220"/>
      <c r="K155" s="220"/>
      <c r="L155" s="220"/>
      <c r="M155" s="220"/>
      <c r="N155" s="220"/>
    </row>
    <row r="156" spans="1:14" x14ac:dyDescent="0.25">
      <c r="A156" s="220" t="s">
        <v>286</v>
      </c>
      <c r="B156" s="159"/>
      <c r="C156" s="159"/>
      <c r="D156" s="159"/>
      <c r="E156" s="159"/>
      <c r="F156" s="241" t="str">
        <f t="shared" si="10"/>
        <v/>
      </c>
      <c r="G156" s="243" t="str">
        <f t="shared" si="11"/>
        <v/>
      </c>
      <c r="H156" s="220"/>
      <c r="I156" s="220"/>
      <c r="J156" s="220"/>
      <c r="K156" s="220"/>
      <c r="L156" s="220"/>
      <c r="M156" s="220"/>
      <c r="N156" s="220"/>
    </row>
    <row r="157" spans="1:14" x14ac:dyDescent="0.25">
      <c r="A157" s="220" t="s">
        <v>287</v>
      </c>
      <c r="B157" s="159"/>
      <c r="C157" s="159"/>
      <c r="D157" s="159"/>
      <c r="E157" s="159"/>
      <c r="F157" s="241" t="str">
        <f t="shared" si="10"/>
        <v/>
      </c>
      <c r="G157" s="243" t="str">
        <f t="shared" si="11"/>
        <v/>
      </c>
      <c r="H157" s="220"/>
      <c r="I157" s="220"/>
      <c r="J157" s="220"/>
      <c r="K157" s="220"/>
      <c r="L157" s="220"/>
      <c r="M157" s="220"/>
      <c r="N157" s="220"/>
    </row>
    <row r="158" spans="1:14" x14ac:dyDescent="0.25">
      <c r="A158" s="220" t="s">
        <v>288</v>
      </c>
      <c r="B158" s="159"/>
      <c r="C158" s="159"/>
      <c r="D158" s="159"/>
      <c r="E158" s="159"/>
      <c r="F158" s="241" t="str">
        <f t="shared" si="10"/>
        <v/>
      </c>
      <c r="G158" s="243" t="str">
        <f t="shared" si="11"/>
        <v/>
      </c>
      <c r="H158" s="220"/>
      <c r="I158" s="220"/>
      <c r="J158" s="220"/>
      <c r="K158" s="220"/>
      <c r="L158" s="220"/>
      <c r="M158" s="220"/>
      <c r="N158" s="220"/>
    </row>
    <row r="159" spans="1:14" x14ac:dyDescent="0.25">
      <c r="A159" s="220" t="s">
        <v>289</v>
      </c>
      <c r="B159" s="159"/>
      <c r="C159" s="159"/>
      <c r="D159" s="159"/>
      <c r="E159" s="159"/>
      <c r="F159" s="241" t="str">
        <f t="shared" si="10"/>
        <v/>
      </c>
      <c r="G159" s="243" t="str">
        <f t="shared" si="11"/>
        <v/>
      </c>
      <c r="H159" s="220"/>
      <c r="I159" s="220"/>
      <c r="J159" s="220"/>
      <c r="K159" s="220"/>
      <c r="L159" s="220"/>
      <c r="M159" s="220"/>
      <c r="N159" s="220"/>
    </row>
    <row r="160" spans="1:14" x14ac:dyDescent="0.25">
      <c r="A160" s="220" t="s">
        <v>290</v>
      </c>
      <c r="B160" s="159"/>
      <c r="C160" s="159"/>
      <c r="D160" s="159"/>
      <c r="E160" s="159"/>
      <c r="F160" s="241" t="str">
        <f t="shared" si="10"/>
        <v/>
      </c>
      <c r="G160" s="243" t="str">
        <f t="shared" si="11"/>
        <v/>
      </c>
      <c r="H160" s="220"/>
      <c r="I160" s="220"/>
      <c r="J160" s="220"/>
      <c r="K160" s="220"/>
      <c r="L160" s="220"/>
      <c r="M160" s="220"/>
      <c r="N160" s="220"/>
    </row>
    <row r="161" spans="1:14" x14ac:dyDescent="0.25">
      <c r="A161" s="220" t="s">
        <v>291</v>
      </c>
      <c r="B161" s="159"/>
      <c r="C161" s="159"/>
      <c r="D161" s="159"/>
      <c r="E161" s="159"/>
      <c r="F161" s="241" t="str">
        <f t="shared" si="10"/>
        <v/>
      </c>
      <c r="G161" s="243" t="str">
        <f t="shared" si="11"/>
        <v/>
      </c>
      <c r="H161" s="220"/>
      <c r="I161" s="220"/>
      <c r="J161" s="220"/>
      <c r="K161" s="220"/>
      <c r="L161" s="220"/>
      <c r="M161" s="220"/>
      <c r="N161" s="220"/>
    </row>
    <row r="162" spans="1:14" x14ac:dyDescent="0.25">
      <c r="A162" s="220" t="s">
        <v>292</v>
      </c>
      <c r="B162" s="159"/>
      <c r="C162" s="159"/>
      <c r="D162" s="159"/>
      <c r="E162" s="159"/>
      <c r="F162" s="241" t="str">
        <f t="shared" si="10"/>
        <v/>
      </c>
      <c r="G162" s="243" t="str">
        <f t="shared" si="11"/>
        <v/>
      </c>
      <c r="H162" s="220"/>
      <c r="I162" s="220"/>
      <c r="J162" s="220"/>
      <c r="K162" s="220"/>
      <c r="L162" s="220"/>
      <c r="M162" s="220"/>
      <c r="N162" s="220"/>
    </row>
    <row r="163" spans="1:14" x14ac:dyDescent="0.25">
      <c r="A163" s="220" t="s">
        <v>293</v>
      </c>
      <c r="B163" s="159"/>
      <c r="C163" s="159"/>
      <c r="D163" s="159"/>
      <c r="E163" s="159"/>
      <c r="F163" s="241" t="str">
        <f t="shared" si="10"/>
        <v/>
      </c>
      <c r="G163" s="243" t="str">
        <f t="shared" si="11"/>
        <v/>
      </c>
      <c r="H163" s="220"/>
      <c r="I163" s="220"/>
      <c r="J163" s="220"/>
      <c r="K163" s="220"/>
      <c r="L163" s="220"/>
      <c r="M163" s="220"/>
      <c r="N163" s="220"/>
    </row>
    <row r="164" spans="1:14" x14ac:dyDescent="0.25">
      <c r="A164" s="220" t="s">
        <v>294</v>
      </c>
      <c r="B164" s="159"/>
      <c r="C164" s="159"/>
      <c r="D164" s="159"/>
      <c r="E164" s="159"/>
      <c r="F164" s="241" t="str">
        <f t="shared" si="10"/>
        <v/>
      </c>
      <c r="G164" s="243" t="str">
        <f t="shared" si="11"/>
        <v/>
      </c>
      <c r="H164" s="220"/>
      <c r="I164" s="220"/>
      <c r="J164" s="220"/>
      <c r="K164" s="220"/>
      <c r="L164" s="220"/>
      <c r="M164" s="220"/>
      <c r="N164" s="220"/>
    </row>
    <row r="165" spans="1:14" x14ac:dyDescent="0.25">
      <c r="A165" s="220" t="s">
        <v>295</v>
      </c>
      <c r="B165" s="159"/>
      <c r="C165" s="159"/>
      <c r="D165" s="159"/>
      <c r="E165" s="159"/>
      <c r="F165" s="241" t="str">
        <f t="shared" si="10"/>
        <v/>
      </c>
      <c r="G165" s="243" t="str">
        <f t="shared" si="11"/>
        <v/>
      </c>
      <c r="H165" s="220"/>
      <c r="I165" s="220"/>
      <c r="J165" s="220"/>
      <c r="K165" s="220"/>
      <c r="L165" s="220"/>
      <c r="M165" s="220"/>
      <c r="N165" s="220"/>
    </row>
    <row r="166" spans="1:14" x14ac:dyDescent="0.25">
      <c r="A166" s="220" t="s">
        <v>296</v>
      </c>
      <c r="B166" s="159"/>
      <c r="C166" s="159"/>
      <c r="D166" s="159"/>
      <c r="E166" s="159"/>
      <c r="F166" s="241" t="str">
        <f t="shared" si="10"/>
        <v/>
      </c>
      <c r="G166" s="243" t="str">
        <f t="shared" si="11"/>
        <v/>
      </c>
      <c r="H166" s="220"/>
      <c r="I166" s="220"/>
      <c r="J166" s="220"/>
      <c r="K166" s="220"/>
      <c r="L166" s="220"/>
      <c r="M166" s="220"/>
      <c r="N166" s="220"/>
    </row>
    <row r="167" spans="1:14" x14ac:dyDescent="0.25">
      <c r="A167" s="220" t="s">
        <v>297</v>
      </c>
      <c r="B167" s="159"/>
      <c r="C167" s="159"/>
      <c r="D167" s="159"/>
      <c r="E167" s="159"/>
      <c r="F167" s="241" t="str">
        <f t="shared" si="10"/>
        <v/>
      </c>
      <c r="G167" s="243" t="str">
        <f t="shared" si="11"/>
        <v/>
      </c>
      <c r="H167" s="220"/>
      <c r="I167" s="220"/>
      <c r="J167" s="220"/>
      <c r="K167" s="220"/>
      <c r="L167" s="220"/>
      <c r="M167" s="220"/>
      <c r="N167" s="220"/>
    </row>
    <row r="168" spans="1:14" x14ac:dyDescent="0.25">
      <c r="A168" s="220" t="s">
        <v>298</v>
      </c>
      <c r="B168" s="159"/>
      <c r="C168" s="159"/>
      <c r="D168" s="159"/>
      <c r="E168" s="159"/>
      <c r="F168" s="241" t="str">
        <f t="shared" si="10"/>
        <v/>
      </c>
      <c r="G168" s="243" t="str">
        <f t="shared" si="11"/>
        <v/>
      </c>
      <c r="H168" s="220"/>
      <c r="I168" s="220"/>
      <c r="J168" s="220"/>
      <c r="K168" s="220"/>
      <c r="L168" s="220"/>
      <c r="M168" s="220"/>
      <c r="N168" s="220"/>
    </row>
    <row r="169" spans="1:14" x14ac:dyDescent="0.25">
      <c r="A169" s="220" t="s">
        <v>299</v>
      </c>
      <c r="B169" s="159"/>
      <c r="C169" s="159"/>
      <c r="D169" s="159"/>
      <c r="E169" s="159"/>
      <c r="F169" s="241" t="str">
        <f t="shared" si="10"/>
        <v/>
      </c>
      <c r="G169" s="243" t="str">
        <f t="shared" si="11"/>
        <v/>
      </c>
      <c r="H169" s="220"/>
      <c r="I169" s="220"/>
      <c r="J169" s="220"/>
      <c r="K169" s="220"/>
      <c r="L169" s="220"/>
      <c r="M169" s="220"/>
      <c r="N169" s="220"/>
    </row>
    <row r="170" spans="1:14" x14ac:dyDescent="0.25">
      <c r="A170" s="220" t="s">
        <v>300</v>
      </c>
      <c r="B170" s="159"/>
      <c r="C170" s="159"/>
      <c r="D170" s="159"/>
      <c r="E170" s="159"/>
      <c r="F170" s="241" t="str">
        <f t="shared" si="10"/>
        <v/>
      </c>
      <c r="G170" s="243" t="str">
        <f t="shared" si="11"/>
        <v/>
      </c>
      <c r="H170" s="220"/>
      <c r="I170" s="220"/>
      <c r="J170" s="220"/>
      <c r="K170" s="220"/>
      <c r="L170" s="220"/>
      <c r="M170" s="220"/>
      <c r="N170" s="220"/>
    </row>
    <row r="171" spans="1:14" x14ac:dyDescent="0.25">
      <c r="A171" s="220" t="s">
        <v>301</v>
      </c>
      <c r="B171" s="159"/>
      <c r="C171" s="159"/>
      <c r="D171" s="159"/>
      <c r="E171" s="159"/>
      <c r="F171" s="241" t="str">
        <f t="shared" si="10"/>
        <v/>
      </c>
      <c r="G171" s="243" t="str">
        <f t="shared" si="11"/>
        <v/>
      </c>
      <c r="H171" s="220"/>
      <c r="I171" s="220"/>
      <c r="J171" s="220"/>
      <c r="K171" s="220"/>
      <c r="L171" s="220"/>
      <c r="M171" s="220"/>
      <c r="N171" s="220"/>
    </row>
    <row r="172" spans="1:14" x14ac:dyDescent="0.25">
      <c r="A172" s="220" t="s">
        <v>302</v>
      </c>
      <c r="B172" s="159"/>
      <c r="C172" s="159"/>
      <c r="D172" s="159"/>
      <c r="E172" s="159"/>
      <c r="F172" s="241" t="str">
        <f t="shared" si="10"/>
        <v/>
      </c>
      <c r="G172" s="243" t="str">
        <f t="shared" si="11"/>
        <v/>
      </c>
      <c r="H172" s="220"/>
      <c r="I172" s="220"/>
      <c r="J172" s="220"/>
      <c r="K172" s="220"/>
      <c r="L172" s="220"/>
      <c r="M172" s="220"/>
      <c r="N172" s="220"/>
    </row>
    <row r="173" spans="1:14" x14ac:dyDescent="0.25">
      <c r="A173" s="220" t="s">
        <v>303</v>
      </c>
      <c r="B173" s="159"/>
      <c r="C173" s="159"/>
      <c r="D173" s="159"/>
      <c r="E173" s="159"/>
      <c r="F173" s="241" t="str">
        <f t="shared" si="10"/>
        <v/>
      </c>
      <c r="G173" s="243" t="str">
        <f t="shared" si="11"/>
        <v/>
      </c>
      <c r="H173" s="220"/>
      <c r="I173" s="220"/>
      <c r="J173" s="220"/>
      <c r="K173" s="220"/>
      <c r="L173" s="220"/>
      <c r="M173" s="220"/>
      <c r="N173" s="220"/>
    </row>
    <row r="174" spans="1:14" x14ac:dyDescent="0.25">
      <c r="A174" s="220" t="s">
        <v>304</v>
      </c>
      <c r="B174" s="159"/>
      <c r="C174" s="159"/>
      <c r="D174" s="159"/>
      <c r="E174" s="159"/>
      <c r="F174" s="241" t="str">
        <f t="shared" si="10"/>
        <v/>
      </c>
      <c r="G174" s="243" t="str">
        <f t="shared" si="11"/>
        <v/>
      </c>
      <c r="H174" s="220"/>
      <c r="I174" s="220"/>
      <c r="J174" s="220"/>
      <c r="K174" s="220"/>
      <c r="L174" s="220"/>
      <c r="M174" s="220"/>
      <c r="N174" s="220"/>
    </row>
    <row r="175" spans="1:14" x14ac:dyDescent="0.25">
      <c r="A175" s="220" t="s">
        <v>305</v>
      </c>
      <c r="B175" s="159"/>
      <c r="C175" s="159"/>
      <c r="D175" s="159"/>
      <c r="E175" s="159"/>
      <c r="F175" s="241" t="str">
        <f t="shared" si="10"/>
        <v/>
      </c>
      <c r="G175" s="243" t="str">
        <f t="shared" si="11"/>
        <v/>
      </c>
      <c r="H175" s="220"/>
      <c r="I175" s="220"/>
      <c r="J175" s="220"/>
      <c r="K175" s="220"/>
      <c r="L175" s="220"/>
      <c r="M175" s="220"/>
      <c r="N175" s="220"/>
    </row>
    <row r="176" spans="1:14" x14ac:dyDescent="0.25">
      <c r="A176" s="220" t="s">
        <v>306</v>
      </c>
      <c r="B176" s="159"/>
      <c r="C176" s="159"/>
      <c r="D176" s="159"/>
      <c r="E176" s="159"/>
      <c r="F176" s="241" t="str">
        <f t="shared" si="10"/>
        <v/>
      </c>
      <c r="G176" s="243" t="str">
        <f t="shared" si="11"/>
        <v/>
      </c>
      <c r="H176" s="220"/>
      <c r="I176" s="220"/>
      <c r="J176" s="220"/>
      <c r="K176" s="220"/>
      <c r="L176" s="220"/>
      <c r="M176" s="220"/>
      <c r="N176" s="220"/>
    </row>
    <row r="177" spans="1:14" x14ac:dyDescent="0.25">
      <c r="A177" s="220" t="s">
        <v>307</v>
      </c>
      <c r="B177" s="159"/>
      <c r="C177" s="159"/>
      <c r="D177" s="159"/>
      <c r="E177" s="159"/>
      <c r="F177" s="241" t="str">
        <f t="shared" si="10"/>
        <v/>
      </c>
      <c r="G177" s="243" t="str">
        <f t="shared" si="11"/>
        <v/>
      </c>
      <c r="H177" s="220"/>
      <c r="I177" s="220"/>
      <c r="J177" s="220"/>
      <c r="K177" s="220"/>
      <c r="L177" s="220"/>
      <c r="M177" s="220"/>
      <c r="N177" s="220"/>
    </row>
    <row r="178" spans="1:14" x14ac:dyDescent="0.25">
      <c r="A178" s="220" t="s">
        <v>308</v>
      </c>
      <c r="B178" s="159"/>
      <c r="C178" s="159"/>
      <c r="D178" s="159"/>
      <c r="E178" s="159"/>
      <c r="F178" s="241" t="str">
        <f t="shared" si="10"/>
        <v/>
      </c>
      <c r="G178" s="243" t="str">
        <f t="shared" si="11"/>
        <v/>
      </c>
      <c r="H178" s="220"/>
      <c r="I178" s="220"/>
      <c r="J178" s="220"/>
      <c r="K178" s="220"/>
      <c r="L178" s="220"/>
      <c r="M178" s="220"/>
      <c r="N178" s="220"/>
    </row>
    <row r="179" spans="1:14" x14ac:dyDescent="0.25">
      <c r="A179" s="220" t="s">
        <v>309</v>
      </c>
      <c r="B179" s="159"/>
      <c r="C179" s="159"/>
      <c r="D179" s="159"/>
      <c r="E179" s="159"/>
      <c r="F179" s="241" t="str">
        <f t="shared" si="10"/>
        <v/>
      </c>
      <c r="G179" s="243" t="str">
        <f t="shared" si="11"/>
        <v/>
      </c>
      <c r="H179" s="220"/>
      <c r="I179" s="220"/>
      <c r="J179" s="220"/>
      <c r="K179" s="220"/>
      <c r="L179" s="220"/>
      <c r="M179" s="220"/>
      <c r="N179" s="220"/>
    </row>
    <row r="180" spans="1:14" x14ac:dyDescent="0.25">
      <c r="A180" s="220" t="s">
        <v>310</v>
      </c>
      <c r="B180" s="159"/>
      <c r="C180" s="159"/>
      <c r="D180" s="159"/>
      <c r="E180" s="159"/>
      <c r="F180" s="241" t="str">
        <f t="shared" si="10"/>
        <v/>
      </c>
      <c r="G180" s="243" t="str">
        <f t="shared" si="11"/>
        <v/>
      </c>
      <c r="H180" s="220"/>
      <c r="I180" s="220"/>
      <c r="J180" s="220"/>
      <c r="K180" s="220"/>
      <c r="L180" s="220"/>
      <c r="M180" s="220"/>
      <c r="N180" s="220"/>
    </row>
    <row r="181" spans="1:14" x14ac:dyDescent="0.25">
      <c r="A181" s="220" t="s">
        <v>311</v>
      </c>
      <c r="B181" s="159"/>
      <c r="C181" s="159"/>
      <c r="D181" s="159"/>
      <c r="E181" s="159"/>
      <c r="F181" s="241" t="str">
        <f t="shared" si="10"/>
        <v/>
      </c>
      <c r="G181" s="243" t="str">
        <f t="shared" si="11"/>
        <v/>
      </c>
      <c r="H181" s="220"/>
      <c r="I181" s="220"/>
      <c r="J181" s="220"/>
      <c r="K181" s="220"/>
      <c r="L181" s="220"/>
      <c r="M181" s="220"/>
      <c r="N181" s="220"/>
    </row>
    <row r="182" spans="1:14" x14ac:dyDescent="0.25">
      <c r="A182" s="220" t="s">
        <v>312</v>
      </c>
      <c r="B182" s="159"/>
      <c r="C182" s="159"/>
      <c r="D182" s="159"/>
      <c r="E182" s="159"/>
      <c r="F182" s="241" t="str">
        <f t="shared" si="10"/>
        <v/>
      </c>
      <c r="G182" s="243" t="str">
        <f t="shared" si="11"/>
        <v/>
      </c>
      <c r="H182" s="220"/>
      <c r="I182" s="220"/>
      <c r="J182" s="220"/>
      <c r="K182" s="220"/>
      <c r="L182" s="220"/>
      <c r="M182" s="220"/>
      <c r="N182" s="220"/>
    </row>
    <row r="183" spans="1:14" x14ac:dyDescent="0.25">
      <c r="A183" s="220" t="s">
        <v>313</v>
      </c>
      <c r="B183" s="159"/>
      <c r="C183" s="159"/>
      <c r="D183" s="159"/>
      <c r="E183" s="159"/>
      <c r="F183" s="241" t="str">
        <f t="shared" si="10"/>
        <v/>
      </c>
      <c r="G183" s="243" t="str">
        <f t="shared" si="11"/>
        <v/>
      </c>
      <c r="H183" s="220"/>
      <c r="I183" s="220"/>
      <c r="J183" s="220"/>
      <c r="K183" s="220"/>
      <c r="L183" s="220"/>
      <c r="M183" s="220"/>
      <c r="N183" s="220"/>
    </row>
    <row r="184" spans="1:14" x14ac:dyDescent="0.25">
      <c r="A184" s="220" t="s">
        <v>314</v>
      </c>
      <c r="B184" s="159"/>
      <c r="C184" s="159"/>
      <c r="D184" s="159"/>
      <c r="E184" s="159"/>
      <c r="F184" s="241" t="str">
        <f t="shared" si="10"/>
        <v/>
      </c>
      <c r="G184" s="243" t="str">
        <f t="shared" si="11"/>
        <v/>
      </c>
      <c r="H184" s="220"/>
      <c r="I184" s="220"/>
      <c r="J184" s="220"/>
      <c r="K184" s="220"/>
      <c r="L184" s="220"/>
      <c r="M184" s="220"/>
      <c r="N184" s="220"/>
    </row>
    <row r="185" spans="1:14" x14ac:dyDescent="0.25">
      <c r="A185" s="220" t="s">
        <v>315</v>
      </c>
      <c r="B185" s="159"/>
      <c r="C185" s="159"/>
      <c r="D185" s="159"/>
      <c r="E185" s="159"/>
      <c r="F185" s="241" t="str">
        <f t="shared" si="10"/>
        <v/>
      </c>
      <c r="G185" s="243" t="str">
        <f t="shared" si="11"/>
        <v/>
      </c>
      <c r="H185" s="220"/>
      <c r="I185" s="220"/>
      <c r="J185" s="220"/>
      <c r="K185" s="220"/>
      <c r="L185" s="220"/>
      <c r="M185" s="220"/>
      <c r="N185" s="220"/>
    </row>
    <row r="186" spans="1:14" x14ac:dyDescent="0.25">
      <c r="A186" s="220" t="s">
        <v>316</v>
      </c>
      <c r="B186" s="159"/>
      <c r="C186" s="159"/>
      <c r="D186" s="159"/>
      <c r="E186" s="159"/>
      <c r="F186" s="241" t="str">
        <f t="shared" si="10"/>
        <v/>
      </c>
      <c r="G186" s="243" t="str">
        <f t="shared" si="11"/>
        <v/>
      </c>
      <c r="H186" s="220"/>
      <c r="I186" s="220"/>
      <c r="J186" s="220"/>
      <c r="K186" s="220"/>
      <c r="L186" s="220"/>
      <c r="M186" s="220"/>
      <c r="N186" s="220"/>
    </row>
    <row r="187" spans="1:14" x14ac:dyDescent="0.25">
      <c r="A187" s="220" t="s">
        <v>317</v>
      </c>
      <c r="B187" s="159"/>
      <c r="C187" s="159"/>
      <c r="D187" s="159"/>
      <c r="E187" s="159"/>
      <c r="F187" s="241" t="str">
        <f t="shared" si="10"/>
        <v/>
      </c>
      <c r="G187" s="243" t="str">
        <f t="shared" si="11"/>
        <v/>
      </c>
      <c r="H187" s="220"/>
      <c r="I187" s="220"/>
      <c r="J187" s="220"/>
      <c r="K187" s="220"/>
      <c r="L187" s="220"/>
      <c r="M187" s="220"/>
      <c r="N187" s="220"/>
    </row>
    <row r="188" spans="1:14" x14ac:dyDescent="0.25">
      <c r="A188" s="220" t="s">
        <v>318</v>
      </c>
      <c r="B188" s="159"/>
      <c r="C188" s="159"/>
      <c r="D188" s="159"/>
      <c r="E188" s="159"/>
      <c r="F188" s="241" t="str">
        <f t="shared" si="10"/>
        <v/>
      </c>
      <c r="G188" s="243" t="str">
        <f t="shared" si="11"/>
        <v/>
      </c>
      <c r="H188" s="220"/>
      <c r="I188" s="220"/>
      <c r="J188" s="220"/>
      <c r="K188" s="220"/>
      <c r="L188" s="220"/>
      <c r="M188" s="220"/>
      <c r="N188" s="220"/>
    </row>
    <row r="189" spans="1:14" x14ac:dyDescent="0.25">
      <c r="A189" s="220" t="s">
        <v>319</v>
      </c>
      <c r="B189" s="159"/>
      <c r="C189" s="159"/>
      <c r="D189" s="159"/>
      <c r="E189" s="159"/>
      <c r="F189" s="241" t="str">
        <f t="shared" si="10"/>
        <v/>
      </c>
      <c r="G189" s="243" t="str">
        <f t="shared" si="11"/>
        <v/>
      </c>
      <c r="H189" s="220"/>
      <c r="I189" s="220"/>
      <c r="J189" s="220"/>
      <c r="K189" s="220"/>
      <c r="L189" s="220"/>
      <c r="M189" s="220"/>
      <c r="N189" s="220"/>
    </row>
    <row r="190" spans="1:14" x14ac:dyDescent="0.25">
      <c r="A190" s="220" t="s">
        <v>320</v>
      </c>
      <c r="B190" s="159"/>
      <c r="C190" s="159"/>
      <c r="D190" s="159"/>
      <c r="E190" s="159"/>
      <c r="F190" s="241" t="str">
        <f t="shared" si="10"/>
        <v/>
      </c>
      <c r="G190" s="243" t="str">
        <f t="shared" si="11"/>
        <v/>
      </c>
      <c r="H190" s="220"/>
      <c r="I190" s="220"/>
      <c r="J190" s="220"/>
      <c r="K190" s="220"/>
      <c r="L190" s="220"/>
      <c r="M190" s="220"/>
      <c r="N190" s="220"/>
    </row>
    <row r="191" spans="1:14" x14ac:dyDescent="0.25">
      <c r="A191" s="220" t="s">
        <v>321</v>
      </c>
      <c r="B191" s="159"/>
      <c r="C191" s="159"/>
      <c r="D191" s="159"/>
      <c r="E191" s="159"/>
      <c r="F191" s="241" t="str">
        <f t="shared" si="10"/>
        <v/>
      </c>
      <c r="G191" s="243" t="str">
        <f t="shared" si="11"/>
        <v/>
      </c>
      <c r="H191" s="220"/>
      <c r="I191" s="220"/>
      <c r="J191" s="220"/>
      <c r="K191" s="220"/>
      <c r="L191" s="220"/>
      <c r="M191" s="220"/>
      <c r="N191" s="220"/>
    </row>
    <row r="192" spans="1:14" x14ac:dyDescent="0.25">
      <c r="A192" s="220" t="s">
        <v>322</v>
      </c>
      <c r="B192" s="159"/>
      <c r="C192" s="159"/>
      <c r="D192" s="159"/>
      <c r="E192" s="159"/>
      <c r="F192" s="241" t="str">
        <f t="shared" si="10"/>
        <v/>
      </c>
      <c r="G192" s="243" t="str">
        <f t="shared" si="11"/>
        <v/>
      </c>
      <c r="H192" s="220"/>
      <c r="I192" s="220"/>
      <c r="J192" s="220"/>
      <c r="K192" s="220"/>
      <c r="L192" s="220"/>
      <c r="M192" s="220"/>
      <c r="N192" s="220"/>
    </row>
    <row r="193" spans="1:14" x14ac:dyDescent="0.25">
      <c r="A193" s="220" t="s">
        <v>323</v>
      </c>
      <c r="B193" s="159"/>
      <c r="C193" s="159"/>
      <c r="D193" s="159"/>
      <c r="E193" s="159"/>
      <c r="F193" s="241" t="str">
        <f t="shared" si="10"/>
        <v/>
      </c>
      <c r="G193" s="243" t="str">
        <f t="shared" si="11"/>
        <v/>
      </c>
      <c r="H193" s="220"/>
      <c r="I193" s="220"/>
      <c r="J193" s="220"/>
      <c r="K193" s="220"/>
      <c r="L193" s="220"/>
      <c r="M193" s="220"/>
      <c r="N193" s="220"/>
    </row>
    <row r="194" spans="1:14" x14ac:dyDescent="0.25">
      <c r="A194" s="220" t="s">
        <v>324</v>
      </c>
      <c r="B194" s="159"/>
      <c r="C194" s="159"/>
      <c r="D194" s="159"/>
      <c r="E194" s="159"/>
      <c r="F194" s="241" t="str">
        <f t="shared" si="10"/>
        <v/>
      </c>
      <c r="G194" s="243" t="str">
        <f t="shared" si="11"/>
        <v/>
      </c>
      <c r="H194" s="220"/>
      <c r="I194" s="220"/>
      <c r="J194" s="220"/>
      <c r="K194" s="220"/>
      <c r="L194" s="220"/>
      <c r="M194" s="220"/>
      <c r="N194" s="220"/>
    </row>
    <row r="195" spans="1:14" x14ac:dyDescent="0.25">
      <c r="A195" s="220" t="s">
        <v>325</v>
      </c>
      <c r="B195" s="159"/>
      <c r="C195" s="159"/>
      <c r="D195" s="159"/>
      <c r="E195" s="159"/>
      <c r="F195" s="241" t="str">
        <f t="shared" si="10"/>
        <v/>
      </c>
      <c r="G195" s="243" t="str">
        <f t="shared" si="11"/>
        <v/>
      </c>
      <c r="H195" s="220"/>
      <c r="I195" s="220"/>
      <c r="J195" s="220"/>
      <c r="K195" s="220"/>
      <c r="L195" s="220"/>
      <c r="M195" s="220"/>
      <c r="N195" s="220"/>
    </row>
    <row r="196" spans="1:14" x14ac:dyDescent="0.25">
      <c r="A196" s="220" t="s">
        <v>326</v>
      </c>
      <c r="B196" s="159"/>
      <c r="C196" s="159"/>
      <c r="D196" s="159"/>
      <c r="E196" s="159"/>
      <c r="F196" s="241" t="str">
        <f t="shared" si="10"/>
        <v/>
      </c>
      <c r="G196" s="243" t="str">
        <f t="shared" si="11"/>
        <v/>
      </c>
      <c r="H196" s="220"/>
      <c r="I196" s="220"/>
      <c r="J196" s="220"/>
      <c r="K196" s="220"/>
      <c r="L196" s="220"/>
      <c r="M196" s="220"/>
      <c r="N196" s="220"/>
    </row>
    <row r="197" spans="1:14" x14ac:dyDescent="0.25">
      <c r="A197" s="220" t="s">
        <v>327</v>
      </c>
      <c r="B197" s="159"/>
      <c r="C197" s="159"/>
      <c r="D197" s="159"/>
      <c r="E197" s="159"/>
      <c r="F197" s="241" t="str">
        <f t="shared" si="10"/>
        <v/>
      </c>
      <c r="G197" s="243" t="str">
        <f t="shared" si="11"/>
        <v/>
      </c>
      <c r="H197" s="220"/>
      <c r="I197" s="220"/>
      <c r="J197" s="220"/>
      <c r="K197" s="220"/>
      <c r="L197" s="220"/>
      <c r="M197" s="220"/>
      <c r="N197" s="220"/>
    </row>
    <row r="198" spans="1:14" x14ac:dyDescent="0.25">
      <c r="A198" s="220" t="s">
        <v>328</v>
      </c>
      <c r="B198" s="159"/>
      <c r="C198" s="159"/>
      <c r="D198" s="159"/>
      <c r="E198" s="159"/>
      <c r="F198" s="241" t="str">
        <f t="shared" si="10"/>
        <v/>
      </c>
      <c r="G198" s="243" t="str">
        <f t="shared" si="11"/>
        <v/>
      </c>
      <c r="H198" s="220"/>
      <c r="I198" s="220"/>
      <c r="J198" s="220"/>
      <c r="K198" s="220"/>
      <c r="L198" s="220"/>
      <c r="M198" s="220"/>
      <c r="N198" s="220"/>
    </row>
    <row r="199" spans="1:14" x14ac:dyDescent="0.25">
      <c r="A199" s="220" t="s">
        <v>329</v>
      </c>
      <c r="B199" s="159"/>
      <c r="C199" s="159"/>
      <c r="D199" s="159"/>
      <c r="E199" s="159"/>
      <c r="F199" s="241" t="str">
        <f t="shared" si="10"/>
        <v/>
      </c>
      <c r="G199" s="243" t="str">
        <f t="shared" si="11"/>
        <v/>
      </c>
      <c r="H199" s="220"/>
      <c r="I199" s="220"/>
      <c r="J199" s="220"/>
      <c r="K199" s="220"/>
      <c r="L199" s="220"/>
      <c r="M199" s="220"/>
      <c r="N199" s="220"/>
    </row>
    <row r="200" spans="1:14" x14ac:dyDescent="0.25">
      <c r="A200" s="220" t="s">
        <v>330</v>
      </c>
      <c r="B200" s="159"/>
      <c r="C200" s="159"/>
      <c r="D200" s="159"/>
      <c r="E200" s="159"/>
      <c r="F200" s="241" t="str">
        <f t="shared" si="10"/>
        <v/>
      </c>
      <c r="G200" s="243" t="str">
        <f t="shared" si="11"/>
        <v/>
      </c>
      <c r="H200" s="220"/>
      <c r="I200" s="220"/>
      <c r="J200" s="220"/>
      <c r="K200" s="220"/>
      <c r="L200" s="220"/>
      <c r="M200" s="220"/>
      <c r="N200" s="220"/>
    </row>
    <row r="201" spans="1:14" x14ac:dyDescent="0.25">
      <c r="A201" s="220" t="s">
        <v>331</v>
      </c>
      <c r="B201" s="159"/>
      <c r="C201" s="159"/>
      <c r="D201" s="159"/>
      <c r="E201" s="159"/>
      <c r="F201" s="241" t="str">
        <f t="shared" si="10"/>
        <v/>
      </c>
      <c r="G201" s="243" t="str">
        <f t="shared" si="11"/>
        <v/>
      </c>
      <c r="H201" s="220"/>
      <c r="I201" s="220"/>
      <c r="J201" s="220"/>
      <c r="K201" s="220"/>
      <c r="L201" s="220"/>
      <c r="M201" s="220"/>
      <c r="N201" s="220"/>
    </row>
    <row r="202" spans="1:14" x14ac:dyDescent="0.25">
      <c r="A202" s="220" t="s">
        <v>332</v>
      </c>
      <c r="B202" s="159"/>
      <c r="C202" s="159"/>
      <c r="D202" s="159"/>
      <c r="E202" s="159"/>
      <c r="F202" s="241" t="str">
        <f t="shared" si="10"/>
        <v/>
      </c>
      <c r="G202" s="243" t="str">
        <f t="shared" si="11"/>
        <v/>
      </c>
      <c r="H202" s="220"/>
      <c r="I202" s="220"/>
      <c r="J202" s="220"/>
      <c r="K202" s="220"/>
      <c r="L202" s="220"/>
      <c r="M202" s="220"/>
      <c r="N202" s="220"/>
    </row>
    <row r="203" spans="1:14" x14ac:dyDescent="0.25">
      <c r="A203" s="220" t="s">
        <v>333</v>
      </c>
      <c r="B203" s="159"/>
      <c r="C203" s="159"/>
      <c r="D203" s="159"/>
      <c r="E203" s="159"/>
      <c r="F203" s="241" t="str">
        <f t="shared" si="10"/>
        <v/>
      </c>
      <c r="G203" s="243" t="str">
        <f t="shared" si="11"/>
        <v/>
      </c>
      <c r="H203" s="220"/>
      <c r="I203" s="220"/>
      <c r="J203" s="220"/>
      <c r="K203" s="220"/>
      <c r="L203" s="220"/>
      <c r="M203" s="220"/>
      <c r="N203" s="220"/>
    </row>
    <row r="204" spans="1:14" x14ac:dyDescent="0.25">
      <c r="A204" s="220" t="s">
        <v>334</v>
      </c>
      <c r="B204" s="159"/>
      <c r="C204" s="159"/>
      <c r="D204" s="159"/>
      <c r="E204" s="159"/>
      <c r="F204" s="241" t="str">
        <f t="shared" si="10"/>
        <v/>
      </c>
      <c r="G204" s="243" t="str">
        <f t="shared" si="11"/>
        <v/>
      </c>
      <c r="H204" s="220"/>
      <c r="I204" s="220"/>
      <c r="J204" s="220"/>
      <c r="K204" s="220"/>
      <c r="L204" s="220"/>
      <c r="M204" s="220"/>
      <c r="N204" s="220"/>
    </row>
    <row r="205" spans="1:14" x14ac:dyDescent="0.25">
      <c r="A205" s="220" t="s">
        <v>335</v>
      </c>
      <c r="B205" s="159"/>
      <c r="C205" s="159"/>
      <c r="D205" s="159"/>
      <c r="E205" s="159"/>
      <c r="F205" s="241" t="str">
        <f t="shared" si="10"/>
        <v/>
      </c>
      <c r="G205" s="243" t="str">
        <f t="shared" si="11"/>
        <v/>
      </c>
      <c r="H205" s="220"/>
      <c r="I205" s="220"/>
      <c r="J205" s="220"/>
      <c r="K205" s="220"/>
      <c r="L205" s="220"/>
      <c r="M205" s="220"/>
      <c r="N205" s="220"/>
    </row>
    <row r="206" spans="1:14" x14ac:dyDescent="0.25">
      <c r="A206" s="220" t="s">
        <v>336</v>
      </c>
      <c r="B206" s="159"/>
      <c r="C206" s="159"/>
      <c r="D206" s="159"/>
      <c r="E206" s="159"/>
      <c r="F206" s="241" t="str">
        <f t="shared" si="10"/>
        <v/>
      </c>
      <c r="G206" s="243" t="str">
        <f t="shared" si="11"/>
        <v/>
      </c>
      <c r="H206" s="220"/>
      <c r="I206" s="220"/>
      <c r="J206" s="220"/>
      <c r="K206" s="220"/>
      <c r="L206" s="220"/>
      <c r="M206" s="220"/>
      <c r="N206" s="220"/>
    </row>
    <row r="207" spans="1:14" x14ac:dyDescent="0.25">
      <c r="A207" s="220" t="s">
        <v>337</v>
      </c>
      <c r="B207" s="159"/>
      <c r="C207" s="159"/>
      <c r="D207" s="159"/>
      <c r="E207" s="159"/>
      <c r="F207" s="241" t="str">
        <f t="shared" si="10"/>
        <v/>
      </c>
      <c r="G207" s="243" t="str">
        <f t="shared" si="11"/>
        <v/>
      </c>
      <c r="H207" s="220"/>
      <c r="I207" s="220"/>
      <c r="J207" s="220"/>
      <c r="K207" s="220"/>
      <c r="L207" s="220"/>
      <c r="M207" s="220"/>
      <c r="N207" s="220"/>
    </row>
    <row r="208" spans="1:14" x14ac:dyDescent="0.25">
      <c r="A208" s="220" t="s">
        <v>338</v>
      </c>
      <c r="B208" s="159"/>
      <c r="C208" s="159"/>
      <c r="D208" s="159"/>
      <c r="E208" s="159"/>
      <c r="F208" s="241" t="str">
        <f t="shared" si="10"/>
        <v/>
      </c>
      <c r="G208" s="243" t="str">
        <f t="shared" si="11"/>
        <v/>
      </c>
      <c r="H208" s="220"/>
      <c r="I208" s="220"/>
      <c r="J208" s="220"/>
      <c r="K208" s="220"/>
      <c r="L208" s="220"/>
      <c r="M208" s="220"/>
      <c r="N208" s="220"/>
    </row>
    <row r="209" spans="1:14" x14ac:dyDescent="0.25">
      <c r="A209" s="220" t="s">
        <v>339</v>
      </c>
      <c r="B209" s="159"/>
      <c r="C209" s="159"/>
      <c r="D209" s="159"/>
      <c r="E209" s="159"/>
      <c r="F209" s="241" t="str">
        <f t="shared" ref="F209:F211" si="12">IF(E209&lt;&gt;"",VLOOKUP(E209,$D$6:$N$11,10,FALSE),"")</f>
        <v/>
      </c>
      <c r="G209" s="243" t="str">
        <f t="shared" si="11"/>
        <v/>
      </c>
      <c r="H209" s="220"/>
      <c r="I209" s="220"/>
      <c r="J209" s="220"/>
      <c r="K209" s="220"/>
      <c r="L209" s="220"/>
      <c r="M209" s="220"/>
      <c r="N209" s="220"/>
    </row>
    <row r="210" spans="1:14" x14ac:dyDescent="0.25">
      <c r="A210" s="220" t="s">
        <v>340</v>
      </c>
      <c r="B210" s="159"/>
      <c r="C210" s="159"/>
      <c r="D210" s="159"/>
      <c r="E210" s="159"/>
      <c r="F210" s="241" t="str">
        <f t="shared" si="12"/>
        <v/>
      </c>
      <c r="G210" s="243" t="str">
        <f t="shared" ref="G210:G211" si="13">IF(E210&lt;&gt;"",D210*F210,"")</f>
        <v/>
      </c>
      <c r="H210" s="220"/>
      <c r="I210" s="220"/>
      <c r="J210" s="220"/>
      <c r="K210" s="220"/>
      <c r="L210" s="220"/>
      <c r="M210" s="220"/>
      <c r="N210" s="220"/>
    </row>
    <row r="211" spans="1:14" x14ac:dyDescent="0.25">
      <c r="A211" s="220" t="s">
        <v>341</v>
      </c>
      <c r="B211" s="159"/>
      <c r="C211" s="159"/>
      <c r="D211" s="159"/>
      <c r="E211" s="159"/>
      <c r="F211" s="241" t="str">
        <f t="shared" si="12"/>
        <v/>
      </c>
      <c r="G211" s="243" t="str">
        <f t="shared" si="13"/>
        <v/>
      </c>
      <c r="H211" s="220"/>
      <c r="I211" s="220"/>
      <c r="J211" s="220"/>
      <c r="K211" s="220"/>
      <c r="L211" s="220"/>
      <c r="M211" s="220"/>
      <c r="N211" s="220"/>
    </row>
    <row r="212" spans="1:14" x14ac:dyDescent="0.25">
      <c r="A212" s="220"/>
      <c r="B212" s="220"/>
      <c r="C212" s="220"/>
      <c r="D212" s="220"/>
      <c r="E212" s="220"/>
      <c r="F212" s="220"/>
      <c r="G212" s="220"/>
      <c r="H212" s="220"/>
      <c r="I212" s="220"/>
      <c r="J212" s="220"/>
      <c r="K212" s="220"/>
      <c r="L212" s="220"/>
      <c r="M212" s="220"/>
      <c r="N212" s="220"/>
    </row>
    <row r="213" spans="1:14" x14ac:dyDescent="0.25">
      <c r="A213" s="220"/>
      <c r="B213" s="220"/>
      <c r="C213" s="220"/>
      <c r="D213" s="220"/>
      <c r="E213" s="220"/>
      <c r="F213" s="220"/>
      <c r="G213" s="220"/>
      <c r="H213" s="220"/>
      <c r="I213" s="220"/>
      <c r="J213" s="220"/>
      <c r="K213" s="220"/>
      <c r="L213" s="220"/>
      <c r="M213" s="220"/>
      <c r="N213" s="220"/>
    </row>
    <row r="214" spans="1:14" x14ac:dyDescent="0.25">
      <c r="A214" s="220"/>
      <c r="B214" s="220"/>
      <c r="C214" s="220"/>
      <c r="D214" s="220"/>
      <c r="E214" s="220"/>
      <c r="F214" s="220"/>
      <c r="G214" s="220"/>
      <c r="H214" s="220"/>
      <c r="I214" s="220"/>
      <c r="J214" s="220"/>
      <c r="K214" s="220"/>
      <c r="L214" s="220"/>
      <c r="M214" s="220"/>
      <c r="N214" s="220"/>
    </row>
    <row r="215" spans="1:14" x14ac:dyDescent="0.25">
      <c r="A215" s="220"/>
      <c r="B215" s="220"/>
      <c r="C215" s="220"/>
      <c r="D215" s="220"/>
      <c r="E215" s="220"/>
      <c r="F215" s="220"/>
      <c r="G215" s="220"/>
      <c r="H215" s="220"/>
      <c r="I215" s="220"/>
      <c r="J215" s="220"/>
      <c r="K215" s="220"/>
      <c r="L215" s="220"/>
      <c r="M215" s="220"/>
      <c r="N215" s="220"/>
    </row>
    <row r="216" spans="1:14" x14ac:dyDescent="0.25">
      <c r="A216" s="220"/>
      <c r="B216" s="220"/>
      <c r="C216" s="220"/>
      <c r="D216" s="220"/>
      <c r="E216" s="220"/>
      <c r="F216" s="220"/>
      <c r="G216" s="220"/>
      <c r="H216" s="220"/>
      <c r="I216" s="220"/>
      <c r="J216" s="220"/>
      <c r="K216" s="220"/>
      <c r="L216" s="220"/>
      <c r="M216" s="220"/>
      <c r="N216" s="220"/>
    </row>
    <row r="217" spans="1:14" x14ac:dyDescent="0.25">
      <c r="A217" s="220"/>
      <c r="B217" s="220"/>
      <c r="C217" s="220"/>
      <c r="D217" s="220"/>
      <c r="E217" s="220"/>
      <c r="F217" s="220"/>
      <c r="G217" s="220"/>
      <c r="H217" s="220"/>
      <c r="I217" s="220"/>
      <c r="J217" s="220"/>
      <c r="K217" s="220"/>
      <c r="L217" s="220"/>
      <c r="M217" s="220"/>
      <c r="N217" s="220"/>
    </row>
    <row r="218" spans="1:14" x14ac:dyDescent="0.25">
      <c r="A218" s="220"/>
      <c r="B218" s="220"/>
      <c r="C218" s="220"/>
      <c r="D218" s="220"/>
      <c r="E218" s="220"/>
      <c r="F218" s="220"/>
      <c r="G218" s="220"/>
      <c r="H218" s="220"/>
      <c r="I218" s="220"/>
      <c r="J218" s="220"/>
      <c r="K218" s="220"/>
      <c r="L218" s="220"/>
      <c r="M218" s="220"/>
      <c r="N218" s="220"/>
    </row>
  </sheetData>
  <sheetProtection password="ACF5" sheet="1" objects="1" scenarios="1"/>
  <dataValidations count="1">
    <dataValidation type="list" allowBlank="1" showInputMessage="1" showErrorMessage="1" sqref="E17:E211">
      <formula1>$D$6:$D$11</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0"/>
  <sheetViews>
    <sheetView zoomScale="80" zoomScaleNormal="80" workbookViewId="0">
      <selection activeCell="C8" sqref="C8"/>
    </sheetView>
  </sheetViews>
  <sheetFormatPr baseColWidth="10" defaultRowHeight="15" x14ac:dyDescent="0.25"/>
  <cols>
    <col min="1" max="1" width="15.5703125" style="8" customWidth="1"/>
    <col min="2" max="2" width="15.42578125" style="8" customWidth="1"/>
    <col min="3" max="3" width="33.5703125" style="8" customWidth="1"/>
    <col min="4" max="4" width="14.28515625" style="8" customWidth="1"/>
    <col min="5" max="5" width="18.7109375" style="8" customWidth="1"/>
    <col min="6" max="6" width="30.5703125" style="8" customWidth="1"/>
    <col min="7" max="8" width="14.5703125" style="8" customWidth="1"/>
    <col min="9" max="11" width="11.42578125" style="8"/>
    <col min="12" max="12" width="17.28515625" style="8" customWidth="1"/>
    <col min="13" max="16384" width="11.42578125" style="8"/>
  </cols>
  <sheetData>
    <row r="1" spans="1:18" ht="18.75" x14ac:dyDescent="0.3">
      <c r="A1" s="44" t="s">
        <v>1264</v>
      </c>
      <c r="B1" s="45"/>
      <c r="C1" s="45"/>
      <c r="D1" s="45"/>
      <c r="E1" s="45"/>
      <c r="F1" s="45"/>
      <c r="G1" s="16"/>
      <c r="H1" s="16"/>
      <c r="I1" s="16"/>
      <c r="J1" s="16"/>
    </row>
    <row r="3" spans="1:18" x14ac:dyDescent="0.25">
      <c r="G3" s="170" t="s">
        <v>65</v>
      </c>
      <c r="H3" s="170" t="s">
        <v>66</v>
      </c>
      <c r="I3" s="170" t="s">
        <v>67</v>
      </c>
      <c r="J3" s="170" t="s">
        <v>68</v>
      </c>
      <c r="K3" s="170" t="s">
        <v>69</v>
      </c>
      <c r="L3" s="170" t="s">
        <v>70</v>
      </c>
    </row>
    <row r="4" spans="1:18" x14ac:dyDescent="0.25">
      <c r="G4" s="154">
        <f>param_menu!B6</f>
        <v>0</v>
      </c>
      <c r="H4" s="154">
        <f>param_menu!B7</f>
        <v>0</v>
      </c>
      <c r="I4" s="154">
        <f>param_menu!B8</f>
        <v>0</v>
      </c>
      <c r="J4" s="154">
        <f>param_menu!B9</f>
        <v>0</v>
      </c>
      <c r="K4" s="154">
        <f>param_menu!B10</f>
        <v>0</v>
      </c>
      <c r="L4" s="154">
        <f>param_menu!B11</f>
        <v>0</v>
      </c>
    </row>
    <row r="5" spans="1:18" x14ac:dyDescent="0.25">
      <c r="F5" s="30" t="s">
        <v>1260</v>
      </c>
      <c r="G5" s="152" t="e">
        <f>clefs_maraichage!K11</f>
        <v>#DIV/0!</v>
      </c>
      <c r="H5" s="152" t="e">
        <f>clefs_maraichage!L11</f>
        <v>#DIV/0!</v>
      </c>
      <c r="I5" s="152" t="e">
        <f>clefs_maraichage!M11</f>
        <v>#DIV/0!</v>
      </c>
      <c r="J5" s="152" t="e">
        <f>clefs_maraichage!N11</f>
        <v>#DIV/0!</v>
      </c>
      <c r="K5" s="152" t="e">
        <f>clefs_maraichage!O11</f>
        <v>#DIV/0!</v>
      </c>
      <c r="L5" s="152" t="e">
        <f>clefs_maraichage!P11</f>
        <v>#DIV/0!</v>
      </c>
    </row>
    <row r="6" spans="1:18" x14ac:dyDescent="0.25">
      <c r="F6" s="30" t="s">
        <v>1261</v>
      </c>
      <c r="G6" s="149" t="e">
        <f>clefs_maraichage!J23</f>
        <v>#DIV/0!</v>
      </c>
      <c r="H6" s="149" t="e">
        <f>clefs_maraichage!K23</f>
        <v>#DIV/0!</v>
      </c>
      <c r="I6" s="149" t="e">
        <f>clefs_maraichage!L23</f>
        <v>#DIV/0!</v>
      </c>
      <c r="J6" s="149" t="e">
        <f>clefs_maraichage!M23</f>
        <v>#DIV/0!</v>
      </c>
      <c r="K6" s="149" t="e">
        <f>clefs_maraichage!N23</f>
        <v>#DIV/0!</v>
      </c>
      <c r="L6" s="149" t="e">
        <f>clefs_maraichage!O23</f>
        <v>#DIV/0!</v>
      </c>
    </row>
    <row r="7" spans="1:18" x14ac:dyDescent="0.25">
      <c r="F7" s="30" t="s">
        <v>1378</v>
      </c>
      <c r="G7" s="149" t="e">
        <f>clefs_maraichage!J24</f>
        <v>#DIV/0!</v>
      </c>
      <c r="H7" s="149" t="e">
        <f>clefs_maraichage!K24</f>
        <v>#DIV/0!</v>
      </c>
      <c r="I7" s="149" t="e">
        <f>clefs_maraichage!L24</f>
        <v>#DIV/0!</v>
      </c>
      <c r="J7" s="149" t="e">
        <f>clefs_maraichage!M24</f>
        <v>#DIV/0!</v>
      </c>
      <c r="K7" s="149" t="e">
        <f>clefs_maraichage!N24</f>
        <v>#DIV/0!</v>
      </c>
      <c r="L7" s="149" t="e">
        <f>clefs_maraichage!O24</f>
        <v>#DIV/0!</v>
      </c>
    </row>
    <row r="8" spans="1:18" x14ac:dyDescent="0.25">
      <c r="F8" s="30" t="s">
        <v>1198</v>
      </c>
      <c r="G8" s="79"/>
      <c r="H8" s="79"/>
      <c r="I8" s="79"/>
      <c r="J8" s="79"/>
      <c r="K8" s="79"/>
      <c r="L8" s="79"/>
    </row>
    <row r="9" spans="1:18" s="80" customFormat="1" x14ac:dyDescent="0.25">
      <c r="F9" s="81"/>
      <c r="G9" s="82"/>
      <c r="H9" s="82"/>
      <c r="I9" s="82"/>
      <c r="J9" s="82"/>
      <c r="K9" s="82"/>
      <c r="L9" s="82"/>
    </row>
    <row r="10" spans="1:18" s="238" customFormat="1" x14ac:dyDescent="0.25">
      <c r="F10" s="239"/>
      <c r="G10" s="240"/>
      <c r="H10" s="240"/>
      <c r="I10" s="240"/>
      <c r="J10" s="240"/>
      <c r="K10" s="240"/>
      <c r="L10" s="240"/>
    </row>
    <row r="11" spans="1:18" s="238" customFormat="1" x14ac:dyDescent="0.25">
      <c r="F11" s="239"/>
      <c r="G11" s="240"/>
      <c r="H11" s="240"/>
      <c r="I11" s="240"/>
      <c r="J11" s="240"/>
      <c r="K11" s="240"/>
      <c r="L11" s="240"/>
    </row>
    <row r="13" spans="1:18" x14ac:dyDescent="0.25">
      <c r="B13" s="285" t="s">
        <v>15</v>
      </c>
      <c r="C13" s="285" t="s">
        <v>1242</v>
      </c>
      <c r="D13" s="285" t="s">
        <v>36</v>
      </c>
      <c r="E13" s="286" t="s">
        <v>1241</v>
      </c>
      <c r="F13" s="285" t="s">
        <v>1197</v>
      </c>
      <c r="G13" s="278" t="s">
        <v>1263</v>
      </c>
      <c r="H13" s="278"/>
      <c r="I13" s="278"/>
      <c r="J13" s="278"/>
      <c r="K13" s="278"/>
      <c r="L13" s="278"/>
      <c r="M13" s="288" t="s">
        <v>1262</v>
      </c>
      <c r="N13" s="288"/>
      <c r="O13" s="288"/>
      <c r="P13" s="288"/>
      <c r="Q13" s="288"/>
      <c r="R13" s="288"/>
    </row>
    <row r="14" spans="1:18" x14ac:dyDescent="0.25">
      <c r="B14" s="285"/>
      <c r="C14" s="285"/>
      <c r="D14" s="285"/>
      <c r="E14" s="287"/>
      <c r="F14" s="285"/>
      <c r="G14" s="61" t="s">
        <v>65</v>
      </c>
      <c r="H14" s="61" t="s">
        <v>66</v>
      </c>
      <c r="I14" s="61" t="s">
        <v>67</v>
      </c>
      <c r="J14" s="61" t="s">
        <v>68</v>
      </c>
      <c r="K14" s="61" t="s">
        <v>69</v>
      </c>
      <c r="L14" s="61" t="s">
        <v>70</v>
      </c>
      <c r="M14" s="176" t="s">
        <v>65</v>
      </c>
      <c r="N14" s="176" t="s">
        <v>66</v>
      </c>
      <c r="O14" s="176" t="s">
        <v>67</v>
      </c>
      <c r="P14" s="176" t="s">
        <v>68</v>
      </c>
      <c r="Q14" s="176" t="s">
        <v>69</v>
      </c>
      <c r="R14" s="176" t="s">
        <v>70</v>
      </c>
    </row>
    <row r="15" spans="1:18" s="10" customFormat="1" x14ac:dyDescent="0.25">
      <c r="B15" s="286"/>
      <c r="C15" s="286"/>
      <c r="D15" s="286"/>
      <c r="E15" s="287"/>
      <c r="F15" s="286"/>
      <c r="G15" s="84">
        <f>param_menu!B6</f>
        <v>0</v>
      </c>
      <c r="H15" s="84">
        <f>param_menu!B7</f>
        <v>0</v>
      </c>
      <c r="I15" s="84">
        <f>param_menu!B8</f>
        <v>0</v>
      </c>
      <c r="J15" s="84">
        <f>param_menu!B9</f>
        <v>0</v>
      </c>
      <c r="K15" s="84">
        <f>param_menu!B10</f>
        <v>0</v>
      </c>
      <c r="L15" s="84">
        <f>param_menu!B11</f>
        <v>0</v>
      </c>
      <c r="M15" s="177">
        <f>param_menu!B6</f>
        <v>0</v>
      </c>
      <c r="N15" s="177">
        <f>param_menu!B7</f>
        <v>0</v>
      </c>
      <c r="O15" s="177">
        <f>param_menu!B8</f>
        <v>0</v>
      </c>
      <c r="P15" s="177">
        <f>param_menu!B9</f>
        <v>0</v>
      </c>
      <c r="Q15" s="177">
        <f>param_menu!B10</f>
        <v>0</v>
      </c>
      <c r="R15" s="177">
        <f>param_menu!B11</f>
        <v>0</v>
      </c>
    </row>
    <row r="16" spans="1:18" s="10" customFormat="1" x14ac:dyDescent="0.25">
      <c r="A16" s="83" t="s">
        <v>147</v>
      </c>
      <c r="B16" s="179"/>
      <c r="C16" s="179"/>
      <c r="D16" s="179"/>
      <c r="E16" s="180"/>
      <c r="F16" s="179"/>
      <c r="G16" s="181" t="str">
        <f t="shared" ref="G16:L17" si="0">IF($E16&lt;&gt;"",$E16*M16,"")</f>
        <v/>
      </c>
      <c r="H16" s="181" t="str">
        <f t="shared" si="0"/>
        <v/>
      </c>
      <c r="I16" s="181" t="str">
        <f t="shared" si="0"/>
        <v/>
      </c>
      <c r="J16" s="181" t="str">
        <f t="shared" si="0"/>
        <v/>
      </c>
      <c r="K16" s="181" t="str">
        <f t="shared" si="0"/>
        <v/>
      </c>
      <c r="L16" s="181" t="str">
        <f t="shared" si="0"/>
        <v/>
      </c>
      <c r="M16" s="178" t="str">
        <f t="shared" ref="M16:M47" si="1">IF($F16&lt;&gt;"",VLOOKUP($F16,$F$5:$L$8,2,FALSE),"")</f>
        <v/>
      </c>
      <c r="N16" s="178" t="str">
        <f t="shared" ref="N16:N47" si="2">IF($F16&lt;&gt;"",VLOOKUP($F16,$F$5:$L$8,3,FALSE),"")</f>
        <v/>
      </c>
      <c r="O16" s="178" t="str">
        <f t="shared" ref="O16:O47" si="3">IF($F16&lt;&gt;"",VLOOKUP($F16,$F$5:$L$8,4,FALSE),"")</f>
        <v/>
      </c>
      <c r="P16" s="178" t="str">
        <f t="shared" ref="P16:P47" si="4">IF($F16&lt;&gt;"",VLOOKUP($F16,$F$5:$L$8,5,FALSE),"")</f>
        <v/>
      </c>
      <c r="Q16" s="178" t="str">
        <f t="shared" ref="Q16:Q47" si="5">IF($F16&lt;&gt;"",VLOOKUP($F16,$F$5:$L$8,6,FALSE),"")</f>
        <v/>
      </c>
      <c r="R16" s="178" t="str">
        <f t="shared" ref="R16:R47" si="6">IF($F16&lt;&gt;"",VLOOKUP($F16,$F$5:$L$8,7,FALSE),"")</f>
        <v/>
      </c>
    </row>
    <row r="17" spans="1:18" ht="15" customHeight="1" x14ac:dyDescent="0.25">
      <c r="A17" s="83" t="s">
        <v>148</v>
      </c>
      <c r="B17" s="179"/>
      <c r="C17" s="179"/>
      <c r="D17" s="179"/>
      <c r="E17" s="180"/>
      <c r="F17" s="179"/>
      <c r="G17" s="181" t="str">
        <f t="shared" si="0"/>
        <v/>
      </c>
      <c r="H17" s="181" t="str">
        <f t="shared" si="0"/>
        <v/>
      </c>
      <c r="I17" s="181" t="str">
        <f t="shared" si="0"/>
        <v/>
      </c>
      <c r="J17" s="181" t="str">
        <f t="shared" si="0"/>
        <v/>
      </c>
      <c r="K17" s="181" t="str">
        <f t="shared" si="0"/>
        <v/>
      </c>
      <c r="L17" s="181" t="str">
        <f t="shared" si="0"/>
        <v/>
      </c>
      <c r="M17" s="178" t="str">
        <f t="shared" si="1"/>
        <v/>
      </c>
      <c r="N17" s="178" t="str">
        <f t="shared" si="2"/>
        <v/>
      </c>
      <c r="O17" s="178" t="str">
        <f t="shared" si="3"/>
        <v/>
      </c>
      <c r="P17" s="178" t="str">
        <f t="shared" si="4"/>
        <v/>
      </c>
      <c r="Q17" s="178" t="str">
        <f t="shared" si="5"/>
        <v/>
      </c>
      <c r="R17" s="178" t="str">
        <f t="shared" si="6"/>
        <v/>
      </c>
    </row>
    <row r="18" spans="1:18" ht="15" customHeight="1" x14ac:dyDescent="0.25">
      <c r="A18" s="83" t="s">
        <v>149</v>
      </c>
      <c r="B18" s="179"/>
      <c r="C18" s="179"/>
      <c r="D18" s="179"/>
      <c r="E18" s="180"/>
      <c r="F18" s="179"/>
      <c r="G18" s="181" t="str">
        <f t="shared" ref="G18:G24" si="7">IF($E18&lt;&gt;"",$E18*M18,"")</f>
        <v/>
      </c>
      <c r="H18" s="181" t="str">
        <f t="shared" ref="H18:H24" si="8">IF($E18&lt;&gt;"",$E18*N18,"")</f>
        <v/>
      </c>
      <c r="I18" s="181" t="str">
        <f t="shared" ref="I18:I24" si="9">IF($E18&lt;&gt;"",$E18*O18,"")</f>
        <v/>
      </c>
      <c r="J18" s="181" t="str">
        <f t="shared" ref="J18:J24" si="10">IF($E18&lt;&gt;"",$E18*P18,"")</f>
        <v/>
      </c>
      <c r="K18" s="181" t="str">
        <f t="shared" ref="K18:K24" si="11">IF($E18&lt;&gt;"",$E18*Q18,"")</f>
        <v/>
      </c>
      <c r="L18" s="181" t="str">
        <f t="shared" ref="L18:L24" si="12">IF($E18&lt;&gt;"",$E18*R18,"")</f>
        <v/>
      </c>
      <c r="M18" s="178" t="str">
        <f t="shared" si="1"/>
        <v/>
      </c>
      <c r="N18" s="178" t="str">
        <f t="shared" si="2"/>
        <v/>
      </c>
      <c r="O18" s="178" t="str">
        <f t="shared" si="3"/>
        <v/>
      </c>
      <c r="P18" s="178" t="str">
        <f t="shared" si="4"/>
        <v/>
      </c>
      <c r="Q18" s="178" t="str">
        <f t="shared" si="5"/>
        <v/>
      </c>
      <c r="R18" s="178" t="str">
        <f t="shared" si="6"/>
        <v/>
      </c>
    </row>
    <row r="19" spans="1:18" ht="15" customHeight="1" x14ac:dyDescent="0.25">
      <c r="A19" s="83" t="s">
        <v>150</v>
      </c>
      <c r="B19" s="179"/>
      <c r="C19" s="179"/>
      <c r="D19" s="179"/>
      <c r="E19" s="180"/>
      <c r="F19" s="179"/>
      <c r="G19" s="181" t="str">
        <f t="shared" si="7"/>
        <v/>
      </c>
      <c r="H19" s="181" t="str">
        <f t="shared" si="8"/>
        <v/>
      </c>
      <c r="I19" s="181" t="str">
        <f t="shared" si="9"/>
        <v/>
      </c>
      <c r="J19" s="181" t="str">
        <f t="shared" si="10"/>
        <v/>
      </c>
      <c r="K19" s="181" t="str">
        <f t="shared" si="11"/>
        <v/>
      </c>
      <c r="L19" s="181" t="str">
        <f t="shared" si="12"/>
        <v/>
      </c>
      <c r="M19" s="178" t="str">
        <f t="shared" si="1"/>
        <v/>
      </c>
      <c r="N19" s="178" t="str">
        <f t="shared" si="2"/>
        <v/>
      </c>
      <c r="O19" s="178" t="str">
        <f t="shared" si="3"/>
        <v/>
      </c>
      <c r="P19" s="178" t="str">
        <f t="shared" si="4"/>
        <v/>
      </c>
      <c r="Q19" s="178" t="str">
        <f t="shared" si="5"/>
        <v/>
      </c>
      <c r="R19" s="178" t="str">
        <f t="shared" si="6"/>
        <v/>
      </c>
    </row>
    <row r="20" spans="1:18" x14ac:dyDescent="0.25">
      <c r="A20" s="83" t="s">
        <v>151</v>
      </c>
      <c r="B20" s="179"/>
      <c r="C20" s="179"/>
      <c r="D20" s="179"/>
      <c r="E20" s="180"/>
      <c r="F20" s="179"/>
      <c r="G20" s="181" t="str">
        <f t="shared" si="7"/>
        <v/>
      </c>
      <c r="H20" s="181" t="str">
        <f t="shared" si="8"/>
        <v/>
      </c>
      <c r="I20" s="181" t="str">
        <f t="shared" si="9"/>
        <v/>
      </c>
      <c r="J20" s="181" t="str">
        <f t="shared" si="10"/>
        <v/>
      </c>
      <c r="K20" s="181" t="str">
        <f t="shared" si="11"/>
        <v/>
      </c>
      <c r="L20" s="181" t="str">
        <f t="shared" si="12"/>
        <v/>
      </c>
      <c r="M20" s="178" t="str">
        <f t="shared" si="1"/>
        <v/>
      </c>
      <c r="N20" s="178" t="str">
        <f t="shared" si="2"/>
        <v/>
      </c>
      <c r="O20" s="178" t="str">
        <f t="shared" si="3"/>
        <v/>
      </c>
      <c r="P20" s="178" t="str">
        <f t="shared" si="4"/>
        <v/>
      </c>
      <c r="Q20" s="178" t="str">
        <f t="shared" si="5"/>
        <v/>
      </c>
      <c r="R20" s="178" t="str">
        <f t="shared" si="6"/>
        <v/>
      </c>
    </row>
    <row r="21" spans="1:18" x14ac:dyDescent="0.25">
      <c r="A21" s="83" t="s">
        <v>152</v>
      </c>
      <c r="B21" s="179"/>
      <c r="C21" s="179"/>
      <c r="D21" s="179"/>
      <c r="E21" s="180"/>
      <c r="F21" s="179"/>
      <c r="G21" s="181" t="str">
        <f t="shared" si="7"/>
        <v/>
      </c>
      <c r="H21" s="181" t="str">
        <f t="shared" si="8"/>
        <v/>
      </c>
      <c r="I21" s="181" t="str">
        <f t="shared" si="9"/>
        <v/>
      </c>
      <c r="J21" s="181" t="str">
        <f t="shared" si="10"/>
        <v/>
      </c>
      <c r="K21" s="181" t="str">
        <f t="shared" si="11"/>
        <v/>
      </c>
      <c r="L21" s="181" t="str">
        <f t="shared" si="12"/>
        <v/>
      </c>
      <c r="M21" s="178" t="str">
        <f t="shared" si="1"/>
        <v/>
      </c>
      <c r="N21" s="178" t="str">
        <f t="shared" si="2"/>
        <v/>
      </c>
      <c r="O21" s="178" t="str">
        <f t="shared" si="3"/>
        <v/>
      </c>
      <c r="P21" s="178" t="str">
        <f t="shared" si="4"/>
        <v/>
      </c>
      <c r="Q21" s="178" t="str">
        <f t="shared" si="5"/>
        <v/>
      </c>
      <c r="R21" s="178" t="str">
        <f t="shared" si="6"/>
        <v/>
      </c>
    </row>
    <row r="22" spans="1:18" x14ac:dyDescent="0.25">
      <c r="A22" s="83" t="s">
        <v>153</v>
      </c>
      <c r="B22" s="179"/>
      <c r="C22" s="179"/>
      <c r="D22" s="179"/>
      <c r="E22" s="180"/>
      <c r="F22" s="179"/>
      <c r="G22" s="181" t="str">
        <f t="shared" si="7"/>
        <v/>
      </c>
      <c r="H22" s="181" t="str">
        <f t="shared" si="8"/>
        <v/>
      </c>
      <c r="I22" s="181" t="str">
        <f t="shared" si="9"/>
        <v/>
      </c>
      <c r="J22" s="181" t="str">
        <f t="shared" si="10"/>
        <v/>
      </c>
      <c r="K22" s="181" t="str">
        <f t="shared" si="11"/>
        <v/>
      </c>
      <c r="L22" s="181" t="str">
        <f t="shared" si="12"/>
        <v/>
      </c>
      <c r="M22" s="178" t="str">
        <f t="shared" si="1"/>
        <v/>
      </c>
      <c r="N22" s="178" t="str">
        <f t="shared" si="2"/>
        <v/>
      </c>
      <c r="O22" s="178" t="str">
        <f t="shared" si="3"/>
        <v/>
      </c>
      <c r="P22" s="178" t="str">
        <f t="shared" si="4"/>
        <v/>
      </c>
      <c r="Q22" s="178" t="str">
        <f t="shared" si="5"/>
        <v/>
      </c>
      <c r="R22" s="178" t="str">
        <f t="shared" si="6"/>
        <v/>
      </c>
    </row>
    <row r="23" spans="1:18" x14ac:dyDescent="0.25">
      <c r="A23" s="83" t="s">
        <v>154</v>
      </c>
      <c r="B23" s="179"/>
      <c r="C23" s="179"/>
      <c r="D23" s="179"/>
      <c r="E23" s="180"/>
      <c r="F23" s="179"/>
      <c r="G23" s="181" t="str">
        <f t="shared" si="7"/>
        <v/>
      </c>
      <c r="H23" s="181" t="str">
        <f t="shared" si="8"/>
        <v/>
      </c>
      <c r="I23" s="181" t="str">
        <f t="shared" si="9"/>
        <v/>
      </c>
      <c r="J23" s="181" t="str">
        <f t="shared" si="10"/>
        <v/>
      </c>
      <c r="K23" s="181" t="str">
        <f t="shared" si="11"/>
        <v/>
      </c>
      <c r="L23" s="181" t="str">
        <f t="shared" si="12"/>
        <v/>
      </c>
      <c r="M23" s="178" t="str">
        <f t="shared" si="1"/>
        <v/>
      </c>
      <c r="N23" s="178" t="str">
        <f t="shared" si="2"/>
        <v/>
      </c>
      <c r="O23" s="178" t="str">
        <f t="shared" si="3"/>
        <v/>
      </c>
      <c r="P23" s="178" t="str">
        <f t="shared" si="4"/>
        <v/>
      </c>
      <c r="Q23" s="178" t="str">
        <f t="shared" si="5"/>
        <v/>
      </c>
      <c r="R23" s="178" t="str">
        <f t="shared" si="6"/>
        <v/>
      </c>
    </row>
    <row r="24" spans="1:18" x14ac:dyDescent="0.25">
      <c r="A24" s="83" t="s">
        <v>155</v>
      </c>
      <c r="B24" s="179"/>
      <c r="C24" s="179"/>
      <c r="D24" s="179"/>
      <c r="E24" s="180"/>
      <c r="F24" s="179"/>
      <c r="G24" s="181" t="str">
        <f t="shared" si="7"/>
        <v/>
      </c>
      <c r="H24" s="181" t="str">
        <f t="shared" si="8"/>
        <v/>
      </c>
      <c r="I24" s="181" t="str">
        <f t="shared" si="9"/>
        <v/>
      </c>
      <c r="J24" s="181" t="str">
        <f t="shared" si="10"/>
        <v/>
      </c>
      <c r="K24" s="181" t="str">
        <f t="shared" si="11"/>
        <v/>
      </c>
      <c r="L24" s="181" t="str">
        <f t="shared" si="12"/>
        <v/>
      </c>
      <c r="M24" s="178" t="str">
        <f t="shared" si="1"/>
        <v/>
      </c>
      <c r="N24" s="178" t="str">
        <f t="shared" si="2"/>
        <v/>
      </c>
      <c r="O24" s="178" t="str">
        <f t="shared" si="3"/>
        <v/>
      </c>
      <c r="P24" s="178" t="str">
        <f t="shared" si="4"/>
        <v/>
      </c>
      <c r="Q24" s="178" t="str">
        <f t="shared" si="5"/>
        <v/>
      </c>
      <c r="R24" s="178" t="str">
        <f t="shared" si="6"/>
        <v/>
      </c>
    </row>
    <row r="25" spans="1:18" x14ac:dyDescent="0.25">
      <c r="A25" s="83" t="s">
        <v>156</v>
      </c>
      <c r="B25" s="179"/>
      <c r="C25" s="179"/>
      <c r="D25" s="179"/>
      <c r="E25" s="180"/>
      <c r="F25" s="179"/>
      <c r="G25" s="181" t="str">
        <f t="shared" ref="G25:G88" si="13">IF($E25&lt;&gt;"",$E25*M25,"")</f>
        <v/>
      </c>
      <c r="H25" s="181" t="str">
        <f t="shared" ref="H25:H88" si="14">IF($E25&lt;&gt;"",$E25*N25,"")</f>
        <v/>
      </c>
      <c r="I25" s="181" t="str">
        <f t="shared" ref="I25:I88" si="15">IF($E25&lt;&gt;"",$E25*O25,"")</f>
        <v/>
      </c>
      <c r="J25" s="181" t="str">
        <f t="shared" ref="J25:J88" si="16">IF($E25&lt;&gt;"",$E25*P25,"")</f>
        <v/>
      </c>
      <c r="K25" s="181" t="str">
        <f t="shared" ref="K25:K88" si="17">IF($E25&lt;&gt;"",$E25*Q25,"")</f>
        <v/>
      </c>
      <c r="L25" s="181" t="str">
        <f t="shared" ref="L25:L88" si="18">IF($E25&lt;&gt;"",$E25*R25,"")</f>
        <v/>
      </c>
      <c r="M25" s="178" t="str">
        <f t="shared" si="1"/>
        <v/>
      </c>
      <c r="N25" s="178" t="str">
        <f t="shared" si="2"/>
        <v/>
      </c>
      <c r="O25" s="178" t="str">
        <f t="shared" si="3"/>
        <v/>
      </c>
      <c r="P25" s="178" t="str">
        <f t="shared" si="4"/>
        <v/>
      </c>
      <c r="Q25" s="178" t="str">
        <f t="shared" si="5"/>
        <v/>
      </c>
      <c r="R25" s="178" t="str">
        <f t="shared" si="6"/>
        <v/>
      </c>
    </row>
    <row r="26" spans="1:18" x14ac:dyDescent="0.25">
      <c r="A26" s="83" t="s">
        <v>157</v>
      </c>
      <c r="B26" s="179"/>
      <c r="C26" s="179"/>
      <c r="D26" s="179"/>
      <c r="E26" s="180"/>
      <c r="F26" s="179"/>
      <c r="G26" s="181" t="str">
        <f t="shared" si="13"/>
        <v/>
      </c>
      <c r="H26" s="181" t="str">
        <f t="shared" si="14"/>
        <v/>
      </c>
      <c r="I26" s="181" t="str">
        <f t="shared" si="15"/>
        <v/>
      </c>
      <c r="J26" s="181" t="str">
        <f t="shared" si="16"/>
        <v/>
      </c>
      <c r="K26" s="181" t="str">
        <f t="shared" si="17"/>
        <v/>
      </c>
      <c r="L26" s="181" t="str">
        <f t="shared" si="18"/>
        <v/>
      </c>
      <c r="M26" s="178" t="str">
        <f t="shared" si="1"/>
        <v/>
      </c>
      <c r="N26" s="178" t="str">
        <f t="shared" si="2"/>
        <v/>
      </c>
      <c r="O26" s="178" t="str">
        <f t="shared" si="3"/>
        <v/>
      </c>
      <c r="P26" s="178" t="str">
        <f t="shared" si="4"/>
        <v/>
      </c>
      <c r="Q26" s="178" t="str">
        <f t="shared" si="5"/>
        <v/>
      </c>
      <c r="R26" s="178" t="str">
        <f t="shared" si="6"/>
        <v/>
      </c>
    </row>
    <row r="27" spans="1:18" x14ac:dyDescent="0.25">
      <c r="A27" s="83" t="s">
        <v>158</v>
      </c>
      <c r="B27" s="179"/>
      <c r="C27" s="179"/>
      <c r="D27" s="179"/>
      <c r="E27" s="180"/>
      <c r="F27" s="179"/>
      <c r="G27" s="181" t="str">
        <f t="shared" si="13"/>
        <v/>
      </c>
      <c r="H27" s="181" t="str">
        <f t="shared" si="14"/>
        <v/>
      </c>
      <c r="I27" s="181" t="str">
        <f t="shared" si="15"/>
        <v/>
      </c>
      <c r="J27" s="181" t="str">
        <f t="shared" si="16"/>
        <v/>
      </c>
      <c r="K27" s="181" t="str">
        <f t="shared" si="17"/>
        <v/>
      </c>
      <c r="L27" s="181" t="str">
        <f t="shared" si="18"/>
        <v/>
      </c>
      <c r="M27" s="178" t="str">
        <f t="shared" si="1"/>
        <v/>
      </c>
      <c r="N27" s="178" t="str">
        <f t="shared" si="2"/>
        <v/>
      </c>
      <c r="O27" s="178" t="str">
        <f t="shared" si="3"/>
        <v/>
      </c>
      <c r="P27" s="178" t="str">
        <f t="shared" si="4"/>
        <v/>
      </c>
      <c r="Q27" s="178" t="str">
        <f t="shared" si="5"/>
        <v/>
      </c>
      <c r="R27" s="178" t="str">
        <f t="shared" si="6"/>
        <v/>
      </c>
    </row>
    <row r="28" spans="1:18" x14ac:dyDescent="0.25">
      <c r="A28" s="83" t="s">
        <v>159</v>
      </c>
      <c r="B28" s="179"/>
      <c r="C28" s="179"/>
      <c r="D28" s="179"/>
      <c r="E28" s="180"/>
      <c r="F28" s="179"/>
      <c r="G28" s="181" t="str">
        <f t="shared" si="13"/>
        <v/>
      </c>
      <c r="H28" s="181" t="str">
        <f t="shared" si="14"/>
        <v/>
      </c>
      <c r="I28" s="181" t="str">
        <f t="shared" si="15"/>
        <v/>
      </c>
      <c r="J28" s="181" t="str">
        <f t="shared" si="16"/>
        <v/>
      </c>
      <c r="K28" s="181" t="str">
        <f t="shared" si="17"/>
        <v/>
      </c>
      <c r="L28" s="181" t="str">
        <f t="shared" si="18"/>
        <v/>
      </c>
      <c r="M28" s="178" t="str">
        <f t="shared" si="1"/>
        <v/>
      </c>
      <c r="N28" s="178" t="str">
        <f t="shared" si="2"/>
        <v/>
      </c>
      <c r="O28" s="178" t="str">
        <f t="shared" si="3"/>
        <v/>
      </c>
      <c r="P28" s="178" t="str">
        <f t="shared" si="4"/>
        <v/>
      </c>
      <c r="Q28" s="178" t="str">
        <f t="shared" si="5"/>
        <v/>
      </c>
      <c r="R28" s="178" t="str">
        <f t="shared" si="6"/>
        <v/>
      </c>
    </row>
    <row r="29" spans="1:18" x14ac:dyDescent="0.25">
      <c r="A29" s="83" t="s">
        <v>160</v>
      </c>
      <c r="B29" s="179"/>
      <c r="C29" s="179"/>
      <c r="D29" s="179"/>
      <c r="E29" s="180"/>
      <c r="F29" s="179"/>
      <c r="G29" s="181" t="str">
        <f t="shared" si="13"/>
        <v/>
      </c>
      <c r="H29" s="181" t="str">
        <f t="shared" si="14"/>
        <v/>
      </c>
      <c r="I29" s="181" t="str">
        <f t="shared" si="15"/>
        <v/>
      </c>
      <c r="J29" s="181" t="str">
        <f t="shared" si="16"/>
        <v/>
      </c>
      <c r="K29" s="181" t="str">
        <f t="shared" si="17"/>
        <v/>
      </c>
      <c r="L29" s="181" t="str">
        <f t="shared" si="18"/>
        <v/>
      </c>
      <c r="M29" s="178" t="str">
        <f t="shared" si="1"/>
        <v/>
      </c>
      <c r="N29" s="178" t="str">
        <f t="shared" si="2"/>
        <v/>
      </c>
      <c r="O29" s="178" t="str">
        <f t="shared" si="3"/>
        <v/>
      </c>
      <c r="P29" s="178" t="str">
        <f t="shared" si="4"/>
        <v/>
      </c>
      <c r="Q29" s="178" t="str">
        <f t="shared" si="5"/>
        <v/>
      </c>
      <c r="R29" s="178" t="str">
        <f t="shared" si="6"/>
        <v/>
      </c>
    </row>
    <row r="30" spans="1:18" ht="15" customHeight="1" x14ac:dyDescent="0.25">
      <c r="A30" s="83" t="s">
        <v>161</v>
      </c>
      <c r="B30" s="179"/>
      <c r="C30" s="179"/>
      <c r="D30" s="179"/>
      <c r="E30" s="180"/>
      <c r="F30" s="179"/>
      <c r="G30" s="181" t="str">
        <f t="shared" si="13"/>
        <v/>
      </c>
      <c r="H30" s="181" t="str">
        <f t="shared" si="14"/>
        <v/>
      </c>
      <c r="I30" s="181" t="str">
        <f t="shared" si="15"/>
        <v/>
      </c>
      <c r="J30" s="181" t="str">
        <f t="shared" si="16"/>
        <v/>
      </c>
      <c r="K30" s="181" t="str">
        <f t="shared" si="17"/>
        <v/>
      </c>
      <c r="L30" s="181" t="str">
        <f t="shared" si="18"/>
        <v/>
      </c>
      <c r="M30" s="178" t="str">
        <f t="shared" si="1"/>
        <v/>
      </c>
      <c r="N30" s="178" t="str">
        <f t="shared" si="2"/>
        <v/>
      </c>
      <c r="O30" s="178" t="str">
        <f t="shared" si="3"/>
        <v/>
      </c>
      <c r="P30" s="178" t="str">
        <f t="shared" si="4"/>
        <v/>
      </c>
      <c r="Q30" s="178" t="str">
        <f t="shared" si="5"/>
        <v/>
      </c>
      <c r="R30" s="178" t="str">
        <f t="shared" si="6"/>
        <v/>
      </c>
    </row>
    <row r="31" spans="1:18" x14ac:dyDescent="0.25">
      <c r="A31" s="83" t="s">
        <v>162</v>
      </c>
      <c r="B31" s="179"/>
      <c r="C31" s="179"/>
      <c r="D31" s="179"/>
      <c r="E31" s="180"/>
      <c r="F31" s="179"/>
      <c r="G31" s="181" t="str">
        <f t="shared" si="13"/>
        <v/>
      </c>
      <c r="H31" s="181" t="str">
        <f t="shared" si="14"/>
        <v/>
      </c>
      <c r="I31" s="181" t="str">
        <f t="shared" si="15"/>
        <v/>
      </c>
      <c r="J31" s="181" t="str">
        <f t="shared" si="16"/>
        <v/>
      </c>
      <c r="K31" s="181" t="str">
        <f t="shared" si="17"/>
        <v/>
      </c>
      <c r="L31" s="181" t="str">
        <f t="shared" si="18"/>
        <v/>
      </c>
      <c r="M31" s="178" t="str">
        <f t="shared" si="1"/>
        <v/>
      </c>
      <c r="N31" s="178" t="str">
        <f t="shared" si="2"/>
        <v/>
      </c>
      <c r="O31" s="178" t="str">
        <f t="shared" si="3"/>
        <v/>
      </c>
      <c r="P31" s="178" t="str">
        <f t="shared" si="4"/>
        <v/>
      </c>
      <c r="Q31" s="178" t="str">
        <f t="shared" si="5"/>
        <v/>
      </c>
      <c r="R31" s="178" t="str">
        <f t="shared" si="6"/>
        <v/>
      </c>
    </row>
    <row r="32" spans="1:18" x14ac:dyDescent="0.25">
      <c r="A32" s="83" t="s">
        <v>163</v>
      </c>
      <c r="B32" s="179"/>
      <c r="C32" s="179"/>
      <c r="D32" s="179"/>
      <c r="E32" s="180"/>
      <c r="F32" s="179"/>
      <c r="G32" s="181" t="str">
        <f t="shared" si="13"/>
        <v/>
      </c>
      <c r="H32" s="181" t="str">
        <f t="shared" si="14"/>
        <v/>
      </c>
      <c r="I32" s="181" t="str">
        <f t="shared" si="15"/>
        <v/>
      </c>
      <c r="J32" s="181" t="str">
        <f t="shared" si="16"/>
        <v/>
      </c>
      <c r="K32" s="181" t="str">
        <f t="shared" si="17"/>
        <v/>
      </c>
      <c r="L32" s="181" t="str">
        <f t="shared" si="18"/>
        <v/>
      </c>
      <c r="M32" s="178" t="str">
        <f t="shared" si="1"/>
        <v/>
      </c>
      <c r="N32" s="178" t="str">
        <f t="shared" si="2"/>
        <v/>
      </c>
      <c r="O32" s="178" t="str">
        <f t="shared" si="3"/>
        <v/>
      </c>
      <c r="P32" s="178" t="str">
        <f t="shared" si="4"/>
        <v/>
      </c>
      <c r="Q32" s="178" t="str">
        <f t="shared" si="5"/>
        <v/>
      </c>
      <c r="R32" s="178" t="str">
        <f t="shared" si="6"/>
        <v/>
      </c>
    </row>
    <row r="33" spans="1:18" x14ac:dyDescent="0.25">
      <c r="A33" s="83" t="s">
        <v>164</v>
      </c>
      <c r="B33" s="179"/>
      <c r="C33" s="179"/>
      <c r="D33" s="179"/>
      <c r="E33" s="180"/>
      <c r="F33" s="179"/>
      <c r="G33" s="181" t="str">
        <f t="shared" si="13"/>
        <v/>
      </c>
      <c r="H33" s="181" t="str">
        <f t="shared" si="14"/>
        <v/>
      </c>
      <c r="I33" s="181" t="str">
        <f t="shared" si="15"/>
        <v/>
      </c>
      <c r="J33" s="181" t="str">
        <f t="shared" si="16"/>
        <v/>
      </c>
      <c r="K33" s="181" t="str">
        <f t="shared" si="17"/>
        <v/>
      </c>
      <c r="L33" s="181" t="str">
        <f t="shared" si="18"/>
        <v/>
      </c>
      <c r="M33" s="178" t="str">
        <f t="shared" si="1"/>
        <v/>
      </c>
      <c r="N33" s="178" t="str">
        <f t="shared" si="2"/>
        <v/>
      </c>
      <c r="O33" s="178" t="str">
        <f t="shared" si="3"/>
        <v/>
      </c>
      <c r="P33" s="178" t="str">
        <f t="shared" si="4"/>
        <v/>
      </c>
      <c r="Q33" s="178" t="str">
        <f t="shared" si="5"/>
        <v/>
      </c>
      <c r="R33" s="178" t="str">
        <f t="shared" si="6"/>
        <v/>
      </c>
    </row>
    <row r="34" spans="1:18" x14ac:dyDescent="0.25">
      <c r="A34" s="83" t="s">
        <v>165</v>
      </c>
      <c r="B34" s="179"/>
      <c r="C34" s="179"/>
      <c r="D34" s="179"/>
      <c r="E34" s="180"/>
      <c r="F34" s="179"/>
      <c r="G34" s="181" t="str">
        <f t="shared" si="13"/>
        <v/>
      </c>
      <c r="H34" s="181" t="str">
        <f t="shared" si="14"/>
        <v/>
      </c>
      <c r="I34" s="181" t="str">
        <f t="shared" si="15"/>
        <v/>
      </c>
      <c r="J34" s="181" t="str">
        <f t="shared" si="16"/>
        <v/>
      </c>
      <c r="K34" s="181" t="str">
        <f t="shared" si="17"/>
        <v/>
      </c>
      <c r="L34" s="181" t="str">
        <f t="shared" si="18"/>
        <v/>
      </c>
      <c r="M34" s="178" t="str">
        <f t="shared" si="1"/>
        <v/>
      </c>
      <c r="N34" s="178" t="str">
        <f t="shared" si="2"/>
        <v/>
      </c>
      <c r="O34" s="178" t="str">
        <f t="shared" si="3"/>
        <v/>
      </c>
      <c r="P34" s="178" t="str">
        <f t="shared" si="4"/>
        <v/>
      </c>
      <c r="Q34" s="178" t="str">
        <f t="shared" si="5"/>
        <v/>
      </c>
      <c r="R34" s="178" t="str">
        <f t="shared" si="6"/>
        <v/>
      </c>
    </row>
    <row r="35" spans="1:18" x14ac:dyDescent="0.25">
      <c r="A35" s="83" t="s">
        <v>166</v>
      </c>
      <c r="B35" s="179"/>
      <c r="C35" s="179"/>
      <c r="D35" s="179"/>
      <c r="E35" s="180"/>
      <c r="F35" s="179"/>
      <c r="G35" s="181" t="str">
        <f t="shared" si="13"/>
        <v/>
      </c>
      <c r="H35" s="181" t="str">
        <f t="shared" si="14"/>
        <v/>
      </c>
      <c r="I35" s="181" t="str">
        <f t="shared" si="15"/>
        <v/>
      </c>
      <c r="J35" s="181" t="str">
        <f t="shared" si="16"/>
        <v/>
      </c>
      <c r="K35" s="181" t="str">
        <f t="shared" si="17"/>
        <v/>
      </c>
      <c r="L35" s="181" t="str">
        <f t="shared" si="18"/>
        <v/>
      </c>
      <c r="M35" s="178" t="str">
        <f t="shared" si="1"/>
        <v/>
      </c>
      <c r="N35" s="178" t="str">
        <f t="shared" si="2"/>
        <v/>
      </c>
      <c r="O35" s="178" t="str">
        <f t="shared" si="3"/>
        <v/>
      </c>
      <c r="P35" s="178" t="str">
        <f t="shared" si="4"/>
        <v/>
      </c>
      <c r="Q35" s="178" t="str">
        <f t="shared" si="5"/>
        <v/>
      </c>
      <c r="R35" s="178" t="str">
        <f t="shared" si="6"/>
        <v/>
      </c>
    </row>
    <row r="36" spans="1:18" x14ac:dyDescent="0.25">
      <c r="A36" s="83" t="s">
        <v>167</v>
      </c>
      <c r="B36" s="179"/>
      <c r="C36" s="179"/>
      <c r="D36" s="179"/>
      <c r="E36" s="180"/>
      <c r="F36" s="179"/>
      <c r="G36" s="181" t="str">
        <f t="shared" si="13"/>
        <v/>
      </c>
      <c r="H36" s="181" t="str">
        <f t="shared" si="14"/>
        <v/>
      </c>
      <c r="I36" s="181" t="str">
        <f t="shared" si="15"/>
        <v/>
      </c>
      <c r="J36" s="181" t="str">
        <f t="shared" si="16"/>
        <v/>
      </c>
      <c r="K36" s="181" t="str">
        <f t="shared" si="17"/>
        <v/>
      </c>
      <c r="L36" s="181" t="str">
        <f t="shared" si="18"/>
        <v/>
      </c>
      <c r="M36" s="178" t="str">
        <f t="shared" si="1"/>
        <v/>
      </c>
      <c r="N36" s="178" t="str">
        <f t="shared" si="2"/>
        <v/>
      </c>
      <c r="O36" s="178" t="str">
        <f t="shared" si="3"/>
        <v/>
      </c>
      <c r="P36" s="178" t="str">
        <f t="shared" si="4"/>
        <v/>
      </c>
      <c r="Q36" s="178" t="str">
        <f t="shared" si="5"/>
        <v/>
      </c>
      <c r="R36" s="178" t="str">
        <f t="shared" si="6"/>
        <v/>
      </c>
    </row>
    <row r="37" spans="1:18" x14ac:dyDescent="0.25">
      <c r="A37" s="83" t="s">
        <v>168</v>
      </c>
      <c r="B37" s="179"/>
      <c r="C37" s="179"/>
      <c r="D37" s="179"/>
      <c r="E37" s="180"/>
      <c r="F37" s="179"/>
      <c r="G37" s="181" t="str">
        <f t="shared" si="13"/>
        <v/>
      </c>
      <c r="H37" s="181" t="str">
        <f t="shared" si="14"/>
        <v/>
      </c>
      <c r="I37" s="181" t="str">
        <f t="shared" si="15"/>
        <v/>
      </c>
      <c r="J37" s="181" t="str">
        <f t="shared" si="16"/>
        <v/>
      </c>
      <c r="K37" s="181" t="str">
        <f t="shared" si="17"/>
        <v/>
      </c>
      <c r="L37" s="181" t="str">
        <f t="shared" si="18"/>
        <v/>
      </c>
      <c r="M37" s="178" t="str">
        <f t="shared" si="1"/>
        <v/>
      </c>
      <c r="N37" s="178" t="str">
        <f t="shared" si="2"/>
        <v/>
      </c>
      <c r="O37" s="178" t="str">
        <f t="shared" si="3"/>
        <v/>
      </c>
      <c r="P37" s="178" t="str">
        <f t="shared" si="4"/>
        <v/>
      </c>
      <c r="Q37" s="178" t="str">
        <f t="shared" si="5"/>
        <v/>
      </c>
      <c r="R37" s="178" t="str">
        <f t="shared" si="6"/>
        <v/>
      </c>
    </row>
    <row r="38" spans="1:18" x14ac:dyDescent="0.25">
      <c r="A38" s="83" t="s">
        <v>169</v>
      </c>
      <c r="B38" s="179"/>
      <c r="C38" s="179"/>
      <c r="D38" s="179"/>
      <c r="E38" s="180"/>
      <c r="F38" s="179"/>
      <c r="G38" s="181" t="str">
        <f t="shared" si="13"/>
        <v/>
      </c>
      <c r="H38" s="181" t="str">
        <f t="shared" si="14"/>
        <v/>
      </c>
      <c r="I38" s="181" t="str">
        <f t="shared" si="15"/>
        <v/>
      </c>
      <c r="J38" s="181" t="str">
        <f t="shared" si="16"/>
        <v/>
      </c>
      <c r="K38" s="181" t="str">
        <f t="shared" si="17"/>
        <v/>
      </c>
      <c r="L38" s="181" t="str">
        <f t="shared" si="18"/>
        <v/>
      </c>
      <c r="M38" s="178" t="str">
        <f t="shared" si="1"/>
        <v/>
      </c>
      <c r="N38" s="178" t="str">
        <f t="shared" si="2"/>
        <v/>
      </c>
      <c r="O38" s="178" t="str">
        <f t="shared" si="3"/>
        <v/>
      </c>
      <c r="P38" s="178" t="str">
        <f t="shared" si="4"/>
        <v/>
      </c>
      <c r="Q38" s="178" t="str">
        <f t="shared" si="5"/>
        <v/>
      </c>
      <c r="R38" s="178" t="str">
        <f t="shared" si="6"/>
        <v/>
      </c>
    </row>
    <row r="39" spans="1:18" ht="15" customHeight="1" x14ac:dyDescent="0.25">
      <c r="A39" s="83" t="s">
        <v>170</v>
      </c>
      <c r="B39" s="179"/>
      <c r="C39" s="179"/>
      <c r="D39" s="179"/>
      <c r="E39" s="180"/>
      <c r="F39" s="179"/>
      <c r="G39" s="181" t="str">
        <f t="shared" si="13"/>
        <v/>
      </c>
      <c r="H39" s="181" t="str">
        <f t="shared" si="14"/>
        <v/>
      </c>
      <c r="I39" s="181" t="str">
        <f t="shared" si="15"/>
        <v/>
      </c>
      <c r="J39" s="181" t="str">
        <f t="shared" si="16"/>
        <v/>
      </c>
      <c r="K39" s="181" t="str">
        <f t="shared" si="17"/>
        <v/>
      </c>
      <c r="L39" s="181" t="str">
        <f t="shared" si="18"/>
        <v/>
      </c>
      <c r="M39" s="178" t="str">
        <f t="shared" si="1"/>
        <v/>
      </c>
      <c r="N39" s="178" t="str">
        <f t="shared" si="2"/>
        <v/>
      </c>
      <c r="O39" s="178" t="str">
        <f t="shared" si="3"/>
        <v/>
      </c>
      <c r="P39" s="178" t="str">
        <f t="shared" si="4"/>
        <v/>
      </c>
      <c r="Q39" s="178" t="str">
        <f t="shared" si="5"/>
        <v/>
      </c>
      <c r="R39" s="178" t="str">
        <f t="shared" si="6"/>
        <v/>
      </c>
    </row>
    <row r="40" spans="1:18" x14ac:dyDescent="0.25">
      <c r="A40" s="83" t="s">
        <v>171</v>
      </c>
      <c r="B40" s="179"/>
      <c r="C40" s="179"/>
      <c r="D40" s="179"/>
      <c r="E40" s="180"/>
      <c r="F40" s="179"/>
      <c r="G40" s="181" t="str">
        <f t="shared" si="13"/>
        <v/>
      </c>
      <c r="H40" s="181" t="str">
        <f t="shared" si="14"/>
        <v/>
      </c>
      <c r="I40" s="181" t="str">
        <f t="shared" si="15"/>
        <v/>
      </c>
      <c r="J40" s="181" t="str">
        <f t="shared" si="16"/>
        <v/>
      </c>
      <c r="K40" s="181" t="str">
        <f t="shared" si="17"/>
        <v/>
      </c>
      <c r="L40" s="181" t="str">
        <f t="shared" si="18"/>
        <v/>
      </c>
      <c r="M40" s="178" t="str">
        <f t="shared" si="1"/>
        <v/>
      </c>
      <c r="N40" s="178" t="str">
        <f t="shared" si="2"/>
        <v/>
      </c>
      <c r="O40" s="178" t="str">
        <f t="shared" si="3"/>
        <v/>
      </c>
      <c r="P40" s="178" t="str">
        <f t="shared" si="4"/>
        <v/>
      </c>
      <c r="Q40" s="178" t="str">
        <f t="shared" si="5"/>
        <v/>
      </c>
      <c r="R40" s="178" t="str">
        <f t="shared" si="6"/>
        <v/>
      </c>
    </row>
    <row r="41" spans="1:18" x14ac:dyDescent="0.25">
      <c r="A41" s="83" t="s">
        <v>172</v>
      </c>
      <c r="B41" s="179"/>
      <c r="C41" s="179"/>
      <c r="D41" s="179"/>
      <c r="E41" s="180"/>
      <c r="F41" s="179"/>
      <c r="G41" s="181" t="str">
        <f t="shared" si="13"/>
        <v/>
      </c>
      <c r="H41" s="181" t="str">
        <f t="shared" si="14"/>
        <v/>
      </c>
      <c r="I41" s="181" t="str">
        <f t="shared" si="15"/>
        <v/>
      </c>
      <c r="J41" s="181" t="str">
        <f t="shared" si="16"/>
        <v/>
      </c>
      <c r="K41" s="181" t="str">
        <f t="shared" si="17"/>
        <v/>
      </c>
      <c r="L41" s="181" t="str">
        <f t="shared" si="18"/>
        <v/>
      </c>
      <c r="M41" s="178" t="str">
        <f t="shared" si="1"/>
        <v/>
      </c>
      <c r="N41" s="178" t="str">
        <f t="shared" si="2"/>
        <v/>
      </c>
      <c r="O41" s="178" t="str">
        <f t="shared" si="3"/>
        <v/>
      </c>
      <c r="P41" s="178" t="str">
        <f t="shared" si="4"/>
        <v/>
      </c>
      <c r="Q41" s="178" t="str">
        <f t="shared" si="5"/>
        <v/>
      </c>
      <c r="R41" s="178" t="str">
        <f t="shared" si="6"/>
        <v/>
      </c>
    </row>
    <row r="42" spans="1:18" ht="15" customHeight="1" x14ac:dyDescent="0.25">
      <c r="A42" s="83" t="s">
        <v>173</v>
      </c>
      <c r="B42" s="179"/>
      <c r="C42" s="179"/>
      <c r="D42" s="179"/>
      <c r="E42" s="180"/>
      <c r="F42" s="179"/>
      <c r="G42" s="181" t="str">
        <f t="shared" si="13"/>
        <v/>
      </c>
      <c r="H42" s="181" t="str">
        <f t="shared" si="14"/>
        <v/>
      </c>
      <c r="I42" s="181" t="str">
        <f t="shared" si="15"/>
        <v/>
      </c>
      <c r="J42" s="181" t="str">
        <f t="shared" si="16"/>
        <v/>
      </c>
      <c r="K42" s="181" t="str">
        <f t="shared" si="17"/>
        <v/>
      </c>
      <c r="L42" s="181" t="str">
        <f t="shared" si="18"/>
        <v/>
      </c>
      <c r="M42" s="178" t="str">
        <f t="shared" si="1"/>
        <v/>
      </c>
      <c r="N42" s="178" t="str">
        <f t="shared" si="2"/>
        <v/>
      </c>
      <c r="O42" s="178" t="str">
        <f t="shared" si="3"/>
        <v/>
      </c>
      <c r="P42" s="178" t="str">
        <f t="shared" si="4"/>
        <v/>
      </c>
      <c r="Q42" s="178" t="str">
        <f t="shared" si="5"/>
        <v/>
      </c>
      <c r="R42" s="178" t="str">
        <f t="shared" si="6"/>
        <v/>
      </c>
    </row>
    <row r="43" spans="1:18" x14ac:dyDescent="0.25">
      <c r="A43" s="83" t="s">
        <v>174</v>
      </c>
      <c r="B43" s="179"/>
      <c r="C43" s="179"/>
      <c r="D43" s="179"/>
      <c r="E43" s="180"/>
      <c r="F43" s="179"/>
      <c r="G43" s="181" t="str">
        <f t="shared" si="13"/>
        <v/>
      </c>
      <c r="H43" s="181" t="str">
        <f t="shared" si="14"/>
        <v/>
      </c>
      <c r="I43" s="181" t="str">
        <f t="shared" si="15"/>
        <v/>
      </c>
      <c r="J43" s="181" t="str">
        <f t="shared" si="16"/>
        <v/>
      </c>
      <c r="K43" s="181" t="str">
        <f t="shared" si="17"/>
        <v/>
      </c>
      <c r="L43" s="181" t="str">
        <f t="shared" si="18"/>
        <v/>
      </c>
      <c r="M43" s="178" t="str">
        <f t="shared" si="1"/>
        <v/>
      </c>
      <c r="N43" s="178" t="str">
        <f t="shared" si="2"/>
        <v/>
      </c>
      <c r="O43" s="178" t="str">
        <f t="shared" si="3"/>
        <v/>
      </c>
      <c r="P43" s="178" t="str">
        <f t="shared" si="4"/>
        <v/>
      </c>
      <c r="Q43" s="178" t="str">
        <f t="shared" si="5"/>
        <v/>
      </c>
      <c r="R43" s="178" t="str">
        <f t="shared" si="6"/>
        <v/>
      </c>
    </row>
    <row r="44" spans="1:18" ht="15" customHeight="1" x14ac:dyDescent="0.25">
      <c r="A44" s="83" t="s">
        <v>175</v>
      </c>
      <c r="B44" s="179"/>
      <c r="C44" s="179"/>
      <c r="D44" s="179"/>
      <c r="E44" s="180"/>
      <c r="F44" s="179"/>
      <c r="G44" s="181" t="str">
        <f t="shared" si="13"/>
        <v/>
      </c>
      <c r="H44" s="181" t="str">
        <f t="shared" si="14"/>
        <v/>
      </c>
      <c r="I44" s="181" t="str">
        <f t="shared" si="15"/>
        <v/>
      </c>
      <c r="J44" s="181" t="str">
        <f t="shared" si="16"/>
        <v/>
      </c>
      <c r="K44" s="181" t="str">
        <f t="shared" si="17"/>
        <v/>
      </c>
      <c r="L44" s="181" t="str">
        <f t="shared" si="18"/>
        <v/>
      </c>
      <c r="M44" s="178" t="str">
        <f t="shared" si="1"/>
        <v/>
      </c>
      <c r="N44" s="178" t="str">
        <f t="shared" si="2"/>
        <v/>
      </c>
      <c r="O44" s="178" t="str">
        <f t="shared" si="3"/>
        <v/>
      </c>
      <c r="P44" s="178" t="str">
        <f t="shared" si="4"/>
        <v/>
      </c>
      <c r="Q44" s="178" t="str">
        <f t="shared" si="5"/>
        <v/>
      </c>
      <c r="R44" s="178" t="str">
        <f t="shared" si="6"/>
        <v/>
      </c>
    </row>
    <row r="45" spans="1:18" x14ac:dyDescent="0.25">
      <c r="A45" s="83" t="s">
        <v>176</v>
      </c>
      <c r="B45" s="179"/>
      <c r="C45" s="179"/>
      <c r="D45" s="179"/>
      <c r="E45" s="180"/>
      <c r="F45" s="179"/>
      <c r="G45" s="181" t="str">
        <f t="shared" si="13"/>
        <v/>
      </c>
      <c r="H45" s="181" t="str">
        <f t="shared" si="14"/>
        <v/>
      </c>
      <c r="I45" s="181" t="str">
        <f t="shared" si="15"/>
        <v/>
      </c>
      <c r="J45" s="181" t="str">
        <f t="shared" si="16"/>
        <v/>
      </c>
      <c r="K45" s="181" t="str">
        <f t="shared" si="17"/>
        <v/>
      </c>
      <c r="L45" s="181" t="str">
        <f t="shared" si="18"/>
        <v/>
      </c>
      <c r="M45" s="178" t="str">
        <f t="shared" si="1"/>
        <v/>
      </c>
      <c r="N45" s="178" t="str">
        <f t="shared" si="2"/>
        <v/>
      </c>
      <c r="O45" s="178" t="str">
        <f t="shared" si="3"/>
        <v/>
      </c>
      <c r="P45" s="178" t="str">
        <f t="shared" si="4"/>
        <v/>
      </c>
      <c r="Q45" s="178" t="str">
        <f t="shared" si="5"/>
        <v/>
      </c>
      <c r="R45" s="178" t="str">
        <f t="shared" si="6"/>
        <v/>
      </c>
    </row>
    <row r="46" spans="1:18" x14ac:dyDescent="0.25">
      <c r="A46" s="83" t="s">
        <v>177</v>
      </c>
      <c r="B46" s="179"/>
      <c r="C46" s="179"/>
      <c r="D46" s="179"/>
      <c r="E46" s="180"/>
      <c r="F46" s="179"/>
      <c r="G46" s="181" t="str">
        <f t="shared" si="13"/>
        <v/>
      </c>
      <c r="H46" s="181" t="str">
        <f t="shared" si="14"/>
        <v/>
      </c>
      <c r="I46" s="181" t="str">
        <f t="shared" si="15"/>
        <v/>
      </c>
      <c r="J46" s="181" t="str">
        <f t="shared" si="16"/>
        <v/>
      </c>
      <c r="K46" s="181" t="str">
        <f t="shared" si="17"/>
        <v/>
      </c>
      <c r="L46" s="181" t="str">
        <f t="shared" si="18"/>
        <v/>
      </c>
      <c r="M46" s="178" t="str">
        <f t="shared" si="1"/>
        <v/>
      </c>
      <c r="N46" s="178" t="str">
        <f t="shared" si="2"/>
        <v/>
      </c>
      <c r="O46" s="178" t="str">
        <f t="shared" si="3"/>
        <v/>
      </c>
      <c r="P46" s="178" t="str">
        <f t="shared" si="4"/>
        <v/>
      </c>
      <c r="Q46" s="178" t="str">
        <f t="shared" si="5"/>
        <v/>
      </c>
      <c r="R46" s="178" t="str">
        <f t="shared" si="6"/>
        <v/>
      </c>
    </row>
    <row r="47" spans="1:18" x14ac:dyDescent="0.25">
      <c r="A47" s="83" t="s">
        <v>178</v>
      </c>
      <c r="B47" s="179"/>
      <c r="C47" s="179"/>
      <c r="D47" s="179"/>
      <c r="E47" s="180"/>
      <c r="F47" s="179"/>
      <c r="G47" s="181" t="str">
        <f t="shared" si="13"/>
        <v/>
      </c>
      <c r="H47" s="181" t="str">
        <f t="shared" si="14"/>
        <v/>
      </c>
      <c r="I47" s="181" t="str">
        <f t="shared" si="15"/>
        <v/>
      </c>
      <c r="J47" s="181" t="str">
        <f t="shared" si="16"/>
        <v/>
      </c>
      <c r="K47" s="181" t="str">
        <f t="shared" si="17"/>
        <v/>
      </c>
      <c r="L47" s="181" t="str">
        <f t="shared" si="18"/>
        <v/>
      </c>
      <c r="M47" s="178" t="str">
        <f t="shared" si="1"/>
        <v/>
      </c>
      <c r="N47" s="178" t="str">
        <f t="shared" si="2"/>
        <v/>
      </c>
      <c r="O47" s="178" t="str">
        <f t="shared" si="3"/>
        <v/>
      </c>
      <c r="P47" s="178" t="str">
        <f t="shared" si="4"/>
        <v/>
      </c>
      <c r="Q47" s="178" t="str">
        <f t="shared" si="5"/>
        <v/>
      </c>
      <c r="R47" s="178" t="str">
        <f t="shared" si="6"/>
        <v/>
      </c>
    </row>
    <row r="48" spans="1:18" x14ac:dyDescent="0.25">
      <c r="A48" s="83" t="s">
        <v>179</v>
      </c>
      <c r="B48" s="179"/>
      <c r="C48" s="179"/>
      <c r="D48" s="179"/>
      <c r="E48" s="180"/>
      <c r="F48" s="179"/>
      <c r="G48" s="181" t="str">
        <f t="shared" si="13"/>
        <v/>
      </c>
      <c r="H48" s="181" t="str">
        <f t="shared" si="14"/>
        <v/>
      </c>
      <c r="I48" s="181" t="str">
        <f t="shared" si="15"/>
        <v/>
      </c>
      <c r="J48" s="181" t="str">
        <f t="shared" si="16"/>
        <v/>
      </c>
      <c r="K48" s="181" t="str">
        <f t="shared" si="17"/>
        <v/>
      </c>
      <c r="L48" s="181" t="str">
        <f t="shared" si="18"/>
        <v/>
      </c>
      <c r="M48" s="178" t="str">
        <f t="shared" ref="M48:M81" si="19">IF($F48&lt;&gt;"",VLOOKUP($F48,$F$5:$L$8,2,FALSE),"")</f>
        <v/>
      </c>
      <c r="N48" s="178" t="str">
        <f t="shared" ref="N48:N81" si="20">IF($F48&lt;&gt;"",VLOOKUP($F48,$F$5:$L$8,3,FALSE),"")</f>
        <v/>
      </c>
      <c r="O48" s="178" t="str">
        <f t="shared" ref="O48:O81" si="21">IF($F48&lt;&gt;"",VLOOKUP($F48,$F$5:$L$8,4,FALSE),"")</f>
        <v/>
      </c>
      <c r="P48" s="178" t="str">
        <f t="shared" ref="P48:P81" si="22">IF($F48&lt;&gt;"",VLOOKUP($F48,$F$5:$L$8,5,FALSE),"")</f>
        <v/>
      </c>
      <c r="Q48" s="178" t="str">
        <f t="shared" ref="Q48:Q81" si="23">IF($F48&lt;&gt;"",VLOOKUP($F48,$F$5:$L$8,6,FALSE),"")</f>
        <v/>
      </c>
      <c r="R48" s="178" t="str">
        <f t="shared" ref="R48:R81" si="24">IF($F48&lt;&gt;"",VLOOKUP($F48,$F$5:$L$8,7,FALSE),"")</f>
        <v/>
      </c>
    </row>
    <row r="49" spans="1:18" x14ac:dyDescent="0.25">
      <c r="A49" s="83" t="s">
        <v>180</v>
      </c>
      <c r="B49" s="179"/>
      <c r="C49" s="179"/>
      <c r="D49" s="179"/>
      <c r="E49" s="180"/>
      <c r="F49" s="179"/>
      <c r="G49" s="181" t="str">
        <f t="shared" si="13"/>
        <v/>
      </c>
      <c r="H49" s="181" t="str">
        <f t="shared" si="14"/>
        <v/>
      </c>
      <c r="I49" s="181" t="str">
        <f t="shared" si="15"/>
        <v/>
      </c>
      <c r="J49" s="181" t="str">
        <f t="shared" si="16"/>
        <v/>
      </c>
      <c r="K49" s="181" t="str">
        <f t="shared" si="17"/>
        <v/>
      </c>
      <c r="L49" s="181" t="str">
        <f t="shared" si="18"/>
        <v/>
      </c>
      <c r="M49" s="178" t="str">
        <f t="shared" si="19"/>
        <v/>
      </c>
      <c r="N49" s="178" t="str">
        <f t="shared" si="20"/>
        <v/>
      </c>
      <c r="O49" s="178" t="str">
        <f t="shared" si="21"/>
        <v/>
      </c>
      <c r="P49" s="178" t="str">
        <f t="shared" si="22"/>
        <v/>
      </c>
      <c r="Q49" s="178" t="str">
        <f t="shared" si="23"/>
        <v/>
      </c>
      <c r="R49" s="178" t="str">
        <f t="shared" si="24"/>
        <v/>
      </c>
    </row>
    <row r="50" spans="1:18" x14ac:dyDescent="0.25">
      <c r="A50" s="83" t="s">
        <v>181</v>
      </c>
      <c r="B50" s="179"/>
      <c r="C50" s="179"/>
      <c r="D50" s="179"/>
      <c r="E50" s="180"/>
      <c r="F50" s="179"/>
      <c r="G50" s="181" t="str">
        <f t="shared" si="13"/>
        <v/>
      </c>
      <c r="H50" s="181" t="str">
        <f t="shared" si="14"/>
        <v/>
      </c>
      <c r="I50" s="181" t="str">
        <f t="shared" si="15"/>
        <v/>
      </c>
      <c r="J50" s="181" t="str">
        <f t="shared" si="16"/>
        <v/>
      </c>
      <c r="K50" s="181" t="str">
        <f t="shared" si="17"/>
        <v/>
      </c>
      <c r="L50" s="181" t="str">
        <f t="shared" si="18"/>
        <v/>
      </c>
      <c r="M50" s="178" t="str">
        <f t="shared" si="19"/>
        <v/>
      </c>
      <c r="N50" s="178" t="str">
        <f t="shared" si="20"/>
        <v/>
      </c>
      <c r="O50" s="178" t="str">
        <f t="shared" si="21"/>
        <v/>
      </c>
      <c r="P50" s="178" t="str">
        <f t="shared" si="22"/>
        <v/>
      </c>
      <c r="Q50" s="178" t="str">
        <f t="shared" si="23"/>
        <v/>
      </c>
      <c r="R50" s="178" t="str">
        <f t="shared" si="24"/>
        <v/>
      </c>
    </row>
    <row r="51" spans="1:18" x14ac:dyDescent="0.25">
      <c r="A51" s="83" t="s">
        <v>182</v>
      </c>
      <c r="B51" s="179"/>
      <c r="C51" s="179"/>
      <c r="D51" s="179"/>
      <c r="E51" s="180"/>
      <c r="F51" s="179"/>
      <c r="G51" s="181" t="str">
        <f t="shared" si="13"/>
        <v/>
      </c>
      <c r="H51" s="181" t="str">
        <f t="shared" si="14"/>
        <v/>
      </c>
      <c r="I51" s="181" t="str">
        <f t="shared" si="15"/>
        <v/>
      </c>
      <c r="J51" s="181" t="str">
        <f t="shared" si="16"/>
        <v/>
      </c>
      <c r="K51" s="181" t="str">
        <f t="shared" si="17"/>
        <v/>
      </c>
      <c r="L51" s="181" t="str">
        <f t="shared" si="18"/>
        <v/>
      </c>
      <c r="M51" s="178" t="str">
        <f t="shared" si="19"/>
        <v/>
      </c>
      <c r="N51" s="178" t="str">
        <f t="shared" si="20"/>
        <v/>
      </c>
      <c r="O51" s="178" t="str">
        <f t="shared" si="21"/>
        <v/>
      </c>
      <c r="P51" s="178" t="str">
        <f t="shared" si="22"/>
        <v/>
      </c>
      <c r="Q51" s="178" t="str">
        <f t="shared" si="23"/>
        <v/>
      </c>
      <c r="R51" s="178" t="str">
        <f t="shared" si="24"/>
        <v/>
      </c>
    </row>
    <row r="52" spans="1:18" x14ac:dyDescent="0.25">
      <c r="A52" s="83" t="s">
        <v>183</v>
      </c>
      <c r="B52" s="179"/>
      <c r="C52" s="179"/>
      <c r="D52" s="179"/>
      <c r="E52" s="180"/>
      <c r="F52" s="179"/>
      <c r="G52" s="181" t="str">
        <f t="shared" si="13"/>
        <v/>
      </c>
      <c r="H52" s="181" t="str">
        <f t="shared" si="14"/>
        <v/>
      </c>
      <c r="I52" s="181" t="str">
        <f t="shared" si="15"/>
        <v/>
      </c>
      <c r="J52" s="181" t="str">
        <f t="shared" si="16"/>
        <v/>
      </c>
      <c r="K52" s="181" t="str">
        <f t="shared" si="17"/>
        <v/>
      </c>
      <c r="L52" s="181" t="str">
        <f t="shared" si="18"/>
        <v/>
      </c>
      <c r="M52" s="178" t="str">
        <f t="shared" si="19"/>
        <v/>
      </c>
      <c r="N52" s="178" t="str">
        <f t="shared" si="20"/>
        <v/>
      </c>
      <c r="O52" s="178" t="str">
        <f t="shared" si="21"/>
        <v/>
      </c>
      <c r="P52" s="178" t="str">
        <f t="shared" si="22"/>
        <v/>
      </c>
      <c r="Q52" s="178" t="str">
        <f t="shared" si="23"/>
        <v/>
      </c>
      <c r="R52" s="178" t="str">
        <f t="shared" si="24"/>
        <v/>
      </c>
    </row>
    <row r="53" spans="1:18" ht="15" customHeight="1" x14ac:dyDescent="0.25">
      <c r="A53" s="83" t="s">
        <v>184</v>
      </c>
      <c r="B53" s="179"/>
      <c r="C53" s="179"/>
      <c r="D53" s="179"/>
      <c r="E53" s="180"/>
      <c r="F53" s="179"/>
      <c r="G53" s="181" t="str">
        <f t="shared" si="13"/>
        <v/>
      </c>
      <c r="H53" s="181" t="str">
        <f t="shared" si="14"/>
        <v/>
      </c>
      <c r="I53" s="181" t="str">
        <f t="shared" si="15"/>
        <v/>
      </c>
      <c r="J53" s="181" t="str">
        <f t="shared" si="16"/>
        <v/>
      </c>
      <c r="K53" s="181" t="str">
        <f t="shared" si="17"/>
        <v/>
      </c>
      <c r="L53" s="181" t="str">
        <f t="shared" si="18"/>
        <v/>
      </c>
      <c r="M53" s="178" t="str">
        <f t="shared" si="19"/>
        <v/>
      </c>
      <c r="N53" s="178" t="str">
        <f t="shared" si="20"/>
        <v/>
      </c>
      <c r="O53" s="178" t="str">
        <f t="shared" si="21"/>
        <v/>
      </c>
      <c r="P53" s="178" t="str">
        <f t="shared" si="22"/>
        <v/>
      </c>
      <c r="Q53" s="178" t="str">
        <f t="shared" si="23"/>
        <v/>
      </c>
      <c r="R53" s="178" t="str">
        <f t="shared" si="24"/>
        <v/>
      </c>
    </row>
    <row r="54" spans="1:18" x14ac:dyDescent="0.25">
      <c r="A54" s="83" t="s">
        <v>185</v>
      </c>
      <c r="B54" s="179"/>
      <c r="C54" s="179"/>
      <c r="D54" s="179"/>
      <c r="E54" s="180"/>
      <c r="F54" s="179"/>
      <c r="G54" s="181" t="str">
        <f t="shared" si="13"/>
        <v/>
      </c>
      <c r="H54" s="181" t="str">
        <f t="shared" si="14"/>
        <v/>
      </c>
      <c r="I54" s="181" t="str">
        <f t="shared" si="15"/>
        <v/>
      </c>
      <c r="J54" s="181" t="str">
        <f t="shared" si="16"/>
        <v/>
      </c>
      <c r="K54" s="181" t="str">
        <f t="shared" si="17"/>
        <v/>
      </c>
      <c r="L54" s="181" t="str">
        <f t="shared" si="18"/>
        <v/>
      </c>
      <c r="M54" s="178" t="str">
        <f t="shared" si="19"/>
        <v/>
      </c>
      <c r="N54" s="178" t="str">
        <f t="shared" si="20"/>
        <v/>
      </c>
      <c r="O54" s="178" t="str">
        <f t="shared" si="21"/>
        <v/>
      </c>
      <c r="P54" s="178" t="str">
        <f t="shared" si="22"/>
        <v/>
      </c>
      <c r="Q54" s="178" t="str">
        <f t="shared" si="23"/>
        <v/>
      </c>
      <c r="R54" s="178" t="str">
        <f t="shared" si="24"/>
        <v/>
      </c>
    </row>
    <row r="55" spans="1:18" x14ac:dyDescent="0.25">
      <c r="A55" s="83" t="s">
        <v>186</v>
      </c>
      <c r="B55" s="179"/>
      <c r="C55" s="179"/>
      <c r="D55" s="179"/>
      <c r="E55" s="180"/>
      <c r="F55" s="179"/>
      <c r="G55" s="181" t="str">
        <f t="shared" si="13"/>
        <v/>
      </c>
      <c r="H55" s="181" t="str">
        <f t="shared" si="14"/>
        <v/>
      </c>
      <c r="I55" s="181" t="str">
        <f t="shared" si="15"/>
        <v/>
      </c>
      <c r="J55" s="181" t="str">
        <f t="shared" si="16"/>
        <v/>
      </c>
      <c r="K55" s="181" t="str">
        <f t="shared" si="17"/>
        <v/>
      </c>
      <c r="L55" s="181" t="str">
        <f t="shared" si="18"/>
        <v/>
      </c>
      <c r="M55" s="178" t="str">
        <f t="shared" si="19"/>
        <v/>
      </c>
      <c r="N55" s="178" t="str">
        <f t="shared" si="20"/>
        <v/>
      </c>
      <c r="O55" s="178" t="str">
        <f t="shared" si="21"/>
        <v/>
      </c>
      <c r="P55" s="178" t="str">
        <f t="shared" si="22"/>
        <v/>
      </c>
      <c r="Q55" s="178" t="str">
        <f t="shared" si="23"/>
        <v/>
      </c>
      <c r="R55" s="178" t="str">
        <f t="shared" si="24"/>
        <v/>
      </c>
    </row>
    <row r="56" spans="1:18" ht="15" customHeight="1" x14ac:dyDescent="0.25">
      <c r="A56" s="83" t="s">
        <v>187</v>
      </c>
      <c r="B56" s="179"/>
      <c r="C56" s="179"/>
      <c r="D56" s="179"/>
      <c r="E56" s="180"/>
      <c r="F56" s="179"/>
      <c r="G56" s="181" t="str">
        <f t="shared" si="13"/>
        <v/>
      </c>
      <c r="H56" s="181" t="str">
        <f t="shared" si="14"/>
        <v/>
      </c>
      <c r="I56" s="181" t="str">
        <f t="shared" si="15"/>
        <v/>
      </c>
      <c r="J56" s="181" t="str">
        <f t="shared" si="16"/>
        <v/>
      </c>
      <c r="K56" s="181" t="str">
        <f t="shared" si="17"/>
        <v/>
      </c>
      <c r="L56" s="181" t="str">
        <f t="shared" si="18"/>
        <v/>
      </c>
      <c r="M56" s="178" t="str">
        <f t="shared" si="19"/>
        <v/>
      </c>
      <c r="N56" s="178" t="str">
        <f t="shared" si="20"/>
        <v/>
      </c>
      <c r="O56" s="178" t="str">
        <f t="shared" si="21"/>
        <v/>
      </c>
      <c r="P56" s="178" t="str">
        <f t="shared" si="22"/>
        <v/>
      </c>
      <c r="Q56" s="178" t="str">
        <f t="shared" si="23"/>
        <v/>
      </c>
      <c r="R56" s="178" t="str">
        <f t="shared" si="24"/>
        <v/>
      </c>
    </row>
    <row r="57" spans="1:18" x14ac:dyDescent="0.25">
      <c r="A57" s="83" t="s">
        <v>188</v>
      </c>
      <c r="B57" s="179"/>
      <c r="C57" s="179"/>
      <c r="D57" s="179"/>
      <c r="E57" s="180"/>
      <c r="F57" s="179"/>
      <c r="G57" s="181" t="str">
        <f t="shared" si="13"/>
        <v/>
      </c>
      <c r="H57" s="181" t="str">
        <f t="shared" si="14"/>
        <v/>
      </c>
      <c r="I57" s="181" t="str">
        <f t="shared" si="15"/>
        <v/>
      </c>
      <c r="J57" s="181" t="str">
        <f t="shared" si="16"/>
        <v/>
      </c>
      <c r="K57" s="181" t="str">
        <f t="shared" si="17"/>
        <v/>
      </c>
      <c r="L57" s="181" t="str">
        <f t="shared" si="18"/>
        <v/>
      </c>
      <c r="M57" s="178" t="str">
        <f t="shared" si="19"/>
        <v/>
      </c>
      <c r="N57" s="178" t="str">
        <f t="shared" si="20"/>
        <v/>
      </c>
      <c r="O57" s="178" t="str">
        <f t="shared" si="21"/>
        <v/>
      </c>
      <c r="P57" s="178" t="str">
        <f t="shared" si="22"/>
        <v/>
      </c>
      <c r="Q57" s="178" t="str">
        <f t="shared" si="23"/>
        <v/>
      </c>
      <c r="R57" s="178" t="str">
        <f t="shared" si="24"/>
        <v/>
      </c>
    </row>
    <row r="58" spans="1:18" x14ac:dyDescent="0.25">
      <c r="A58" s="83" t="s">
        <v>189</v>
      </c>
      <c r="B58" s="179"/>
      <c r="C58" s="179"/>
      <c r="D58" s="179"/>
      <c r="E58" s="180"/>
      <c r="F58" s="179"/>
      <c r="G58" s="181" t="str">
        <f t="shared" si="13"/>
        <v/>
      </c>
      <c r="H58" s="181" t="str">
        <f t="shared" si="14"/>
        <v/>
      </c>
      <c r="I58" s="181" t="str">
        <f t="shared" si="15"/>
        <v/>
      </c>
      <c r="J58" s="181" t="str">
        <f t="shared" si="16"/>
        <v/>
      </c>
      <c r="K58" s="181" t="str">
        <f t="shared" si="17"/>
        <v/>
      </c>
      <c r="L58" s="181" t="str">
        <f t="shared" si="18"/>
        <v/>
      </c>
      <c r="M58" s="178" t="str">
        <f t="shared" si="19"/>
        <v/>
      </c>
      <c r="N58" s="178" t="str">
        <f t="shared" si="20"/>
        <v/>
      </c>
      <c r="O58" s="178" t="str">
        <f t="shared" si="21"/>
        <v/>
      </c>
      <c r="P58" s="178" t="str">
        <f t="shared" si="22"/>
        <v/>
      </c>
      <c r="Q58" s="178" t="str">
        <f t="shared" si="23"/>
        <v/>
      </c>
      <c r="R58" s="178" t="str">
        <f t="shared" si="24"/>
        <v/>
      </c>
    </row>
    <row r="59" spans="1:18" x14ac:dyDescent="0.25">
      <c r="A59" s="83" t="s">
        <v>190</v>
      </c>
      <c r="B59" s="179"/>
      <c r="C59" s="179"/>
      <c r="D59" s="179"/>
      <c r="E59" s="180"/>
      <c r="F59" s="179"/>
      <c r="G59" s="181" t="str">
        <f t="shared" si="13"/>
        <v/>
      </c>
      <c r="H59" s="181" t="str">
        <f t="shared" si="14"/>
        <v/>
      </c>
      <c r="I59" s="181" t="str">
        <f t="shared" si="15"/>
        <v/>
      </c>
      <c r="J59" s="181" t="str">
        <f t="shared" si="16"/>
        <v/>
      </c>
      <c r="K59" s="181" t="str">
        <f t="shared" si="17"/>
        <v/>
      </c>
      <c r="L59" s="181" t="str">
        <f t="shared" si="18"/>
        <v/>
      </c>
      <c r="M59" s="178" t="str">
        <f t="shared" si="19"/>
        <v/>
      </c>
      <c r="N59" s="178" t="str">
        <f t="shared" si="20"/>
        <v/>
      </c>
      <c r="O59" s="178" t="str">
        <f t="shared" si="21"/>
        <v/>
      </c>
      <c r="P59" s="178" t="str">
        <f t="shared" si="22"/>
        <v/>
      </c>
      <c r="Q59" s="178" t="str">
        <f t="shared" si="23"/>
        <v/>
      </c>
      <c r="R59" s="178" t="str">
        <f t="shared" si="24"/>
        <v/>
      </c>
    </row>
    <row r="60" spans="1:18" x14ac:dyDescent="0.25">
      <c r="A60" s="83" t="s">
        <v>191</v>
      </c>
      <c r="B60" s="179"/>
      <c r="C60" s="179"/>
      <c r="D60" s="179"/>
      <c r="E60" s="180"/>
      <c r="F60" s="179"/>
      <c r="G60" s="181" t="str">
        <f t="shared" si="13"/>
        <v/>
      </c>
      <c r="H60" s="181" t="str">
        <f t="shared" si="14"/>
        <v/>
      </c>
      <c r="I60" s="181" t="str">
        <f t="shared" si="15"/>
        <v/>
      </c>
      <c r="J60" s="181" t="str">
        <f t="shared" si="16"/>
        <v/>
      </c>
      <c r="K60" s="181" t="str">
        <f t="shared" si="17"/>
        <v/>
      </c>
      <c r="L60" s="181" t="str">
        <f t="shared" si="18"/>
        <v/>
      </c>
      <c r="M60" s="178" t="str">
        <f t="shared" si="19"/>
        <v/>
      </c>
      <c r="N60" s="178" t="str">
        <f t="shared" si="20"/>
        <v/>
      </c>
      <c r="O60" s="178" t="str">
        <f t="shared" si="21"/>
        <v/>
      </c>
      <c r="P60" s="178" t="str">
        <f t="shared" si="22"/>
        <v/>
      </c>
      <c r="Q60" s="178" t="str">
        <f t="shared" si="23"/>
        <v/>
      </c>
      <c r="R60" s="178" t="str">
        <f t="shared" si="24"/>
        <v/>
      </c>
    </row>
    <row r="61" spans="1:18" ht="15" customHeight="1" x14ac:dyDescent="0.25">
      <c r="A61" s="83" t="s">
        <v>192</v>
      </c>
      <c r="B61" s="179"/>
      <c r="C61" s="179"/>
      <c r="D61" s="179"/>
      <c r="E61" s="180"/>
      <c r="F61" s="179"/>
      <c r="G61" s="181" t="str">
        <f t="shared" si="13"/>
        <v/>
      </c>
      <c r="H61" s="181" t="str">
        <f t="shared" si="14"/>
        <v/>
      </c>
      <c r="I61" s="181" t="str">
        <f t="shared" si="15"/>
        <v/>
      </c>
      <c r="J61" s="181" t="str">
        <f t="shared" si="16"/>
        <v/>
      </c>
      <c r="K61" s="181" t="str">
        <f t="shared" si="17"/>
        <v/>
      </c>
      <c r="L61" s="181" t="str">
        <f t="shared" si="18"/>
        <v/>
      </c>
      <c r="M61" s="178" t="str">
        <f t="shared" si="19"/>
        <v/>
      </c>
      <c r="N61" s="178" t="str">
        <f t="shared" si="20"/>
        <v/>
      </c>
      <c r="O61" s="178" t="str">
        <f t="shared" si="21"/>
        <v/>
      </c>
      <c r="P61" s="178" t="str">
        <f t="shared" si="22"/>
        <v/>
      </c>
      <c r="Q61" s="178" t="str">
        <f t="shared" si="23"/>
        <v/>
      </c>
      <c r="R61" s="178" t="str">
        <f t="shared" si="24"/>
        <v/>
      </c>
    </row>
    <row r="62" spans="1:18" x14ac:dyDescent="0.25">
      <c r="A62" s="83" t="s">
        <v>193</v>
      </c>
      <c r="B62" s="179"/>
      <c r="C62" s="179"/>
      <c r="D62" s="179"/>
      <c r="E62" s="180"/>
      <c r="F62" s="179"/>
      <c r="G62" s="181" t="str">
        <f t="shared" si="13"/>
        <v/>
      </c>
      <c r="H62" s="181" t="str">
        <f t="shared" si="14"/>
        <v/>
      </c>
      <c r="I62" s="181" t="str">
        <f t="shared" si="15"/>
        <v/>
      </c>
      <c r="J62" s="181" t="str">
        <f t="shared" si="16"/>
        <v/>
      </c>
      <c r="K62" s="181" t="str">
        <f t="shared" si="17"/>
        <v/>
      </c>
      <c r="L62" s="181" t="str">
        <f t="shared" si="18"/>
        <v/>
      </c>
      <c r="M62" s="178" t="str">
        <f t="shared" si="19"/>
        <v/>
      </c>
      <c r="N62" s="178" t="str">
        <f t="shared" si="20"/>
        <v/>
      </c>
      <c r="O62" s="178" t="str">
        <f t="shared" si="21"/>
        <v/>
      </c>
      <c r="P62" s="178" t="str">
        <f t="shared" si="22"/>
        <v/>
      </c>
      <c r="Q62" s="178" t="str">
        <f t="shared" si="23"/>
        <v/>
      </c>
      <c r="R62" s="178" t="str">
        <f t="shared" si="24"/>
        <v/>
      </c>
    </row>
    <row r="63" spans="1:18" x14ac:dyDescent="0.25">
      <c r="A63" s="83" t="s">
        <v>194</v>
      </c>
      <c r="B63" s="179"/>
      <c r="C63" s="179"/>
      <c r="D63" s="179"/>
      <c r="E63" s="180"/>
      <c r="F63" s="179"/>
      <c r="G63" s="181" t="str">
        <f t="shared" si="13"/>
        <v/>
      </c>
      <c r="H63" s="181" t="str">
        <f t="shared" si="14"/>
        <v/>
      </c>
      <c r="I63" s="181" t="str">
        <f t="shared" si="15"/>
        <v/>
      </c>
      <c r="J63" s="181" t="str">
        <f t="shared" si="16"/>
        <v/>
      </c>
      <c r="K63" s="181" t="str">
        <f t="shared" si="17"/>
        <v/>
      </c>
      <c r="L63" s="181" t="str">
        <f t="shared" si="18"/>
        <v/>
      </c>
      <c r="M63" s="178" t="str">
        <f t="shared" si="19"/>
        <v/>
      </c>
      <c r="N63" s="178" t="str">
        <f t="shared" si="20"/>
        <v/>
      </c>
      <c r="O63" s="178" t="str">
        <f t="shared" si="21"/>
        <v/>
      </c>
      <c r="P63" s="178" t="str">
        <f t="shared" si="22"/>
        <v/>
      </c>
      <c r="Q63" s="178" t="str">
        <f t="shared" si="23"/>
        <v/>
      </c>
      <c r="R63" s="178" t="str">
        <f t="shared" si="24"/>
        <v/>
      </c>
    </row>
    <row r="64" spans="1:18" x14ac:dyDescent="0.25">
      <c r="A64" s="83" t="s">
        <v>195</v>
      </c>
      <c r="B64" s="179"/>
      <c r="C64" s="179"/>
      <c r="D64" s="179"/>
      <c r="E64" s="180"/>
      <c r="F64" s="179"/>
      <c r="G64" s="181" t="str">
        <f t="shared" si="13"/>
        <v/>
      </c>
      <c r="H64" s="181" t="str">
        <f t="shared" si="14"/>
        <v/>
      </c>
      <c r="I64" s="181" t="str">
        <f t="shared" si="15"/>
        <v/>
      </c>
      <c r="J64" s="181" t="str">
        <f t="shared" si="16"/>
        <v/>
      </c>
      <c r="K64" s="181" t="str">
        <f t="shared" si="17"/>
        <v/>
      </c>
      <c r="L64" s="181" t="str">
        <f t="shared" si="18"/>
        <v/>
      </c>
      <c r="M64" s="178" t="str">
        <f t="shared" si="19"/>
        <v/>
      </c>
      <c r="N64" s="178" t="str">
        <f t="shared" si="20"/>
        <v/>
      </c>
      <c r="O64" s="178" t="str">
        <f t="shared" si="21"/>
        <v/>
      </c>
      <c r="P64" s="178" t="str">
        <f t="shared" si="22"/>
        <v/>
      </c>
      <c r="Q64" s="178" t="str">
        <f t="shared" si="23"/>
        <v/>
      </c>
      <c r="R64" s="178" t="str">
        <f t="shared" si="24"/>
        <v/>
      </c>
    </row>
    <row r="65" spans="1:18" x14ac:dyDescent="0.25">
      <c r="A65" s="83" t="s">
        <v>196</v>
      </c>
      <c r="B65" s="179"/>
      <c r="C65" s="179"/>
      <c r="D65" s="179"/>
      <c r="E65" s="180"/>
      <c r="F65" s="179"/>
      <c r="G65" s="181" t="str">
        <f t="shared" si="13"/>
        <v/>
      </c>
      <c r="H65" s="181" t="str">
        <f t="shared" si="14"/>
        <v/>
      </c>
      <c r="I65" s="181" t="str">
        <f t="shared" si="15"/>
        <v/>
      </c>
      <c r="J65" s="181" t="str">
        <f t="shared" si="16"/>
        <v/>
      </c>
      <c r="K65" s="181" t="str">
        <f t="shared" si="17"/>
        <v/>
      </c>
      <c r="L65" s="181" t="str">
        <f t="shared" si="18"/>
        <v/>
      </c>
      <c r="M65" s="178" t="str">
        <f t="shared" si="19"/>
        <v/>
      </c>
      <c r="N65" s="178" t="str">
        <f t="shared" si="20"/>
        <v/>
      </c>
      <c r="O65" s="178" t="str">
        <f t="shared" si="21"/>
        <v/>
      </c>
      <c r="P65" s="178" t="str">
        <f t="shared" si="22"/>
        <v/>
      </c>
      <c r="Q65" s="178" t="str">
        <f t="shared" si="23"/>
        <v/>
      </c>
      <c r="R65" s="178" t="str">
        <f t="shared" si="24"/>
        <v/>
      </c>
    </row>
    <row r="66" spans="1:18" x14ac:dyDescent="0.25">
      <c r="A66" s="83" t="s">
        <v>197</v>
      </c>
      <c r="B66" s="179"/>
      <c r="C66" s="179"/>
      <c r="D66" s="179"/>
      <c r="E66" s="180"/>
      <c r="F66" s="179"/>
      <c r="G66" s="181" t="str">
        <f t="shared" si="13"/>
        <v/>
      </c>
      <c r="H66" s="181" t="str">
        <f t="shared" si="14"/>
        <v/>
      </c>
      <c r="I66" s="181" t="str">
        <f t="shared" si="15"/>
        <v/>
      </c>
      <c r="J66" s="181" t="str">
        <f t="shared" si="16"/>
        <v/>
      </c>
      <c r="K66" s="181" t="str">
        <f t="shared" si="17"/>
        <v/>
      </c>
      <c r="L66" s="181" t="str">
        <f t="shared" si="18"/>
        <v/>
      </c>
      <c r="M66" s="178" t="str">
        <f t="shared" si="19"/>
        <v/>
      </c>
      <c r="N66" s="178" t="str">
        <f t="shared" si="20"/>
        <v/>
      </c>
      <c r="O66" s="178" t="str">
        <f t="shared" si="21"/>
        <v/>
      </c>
      <c r="P66" s="178" t="str">
        <f t="shared" si="22"/>
        <v/>
      </c>
      <c r="Q66" s="178" t="str">
        <f t="shared" si="23"/>
        <v/>
      </c>
      <c r="R66" s="178" t="str">
        <f t="shared" si="24"/>
        <v/>
      </c>
    </row>
    <row r="67" spans="1:18" x14ac:dyDescent="0.25">
      <c r="A67" s="83" t="s">
        <v>198</v>
      </c>
      <c r="B67" s="179"/>
      <c r="C67" s="179"/>
      <c r="D67" s="179"/>
      <c r="E67" s="180"/>
      <c r="F67" s="179"/>
      <c r="G67" s="181" t="str">
        <f t="shared" si="13"/>
        <v/>
      </c>
      <c r="H67" s="181" t="str">
        <f t="shared" si="14"/>
        <v/>
      </c>
      <c r="I67" s="181" t="str">
        <f t="shared" si="15"/>
        <v/>
      </c>
      <c r="J67" s="181" t="str">
        <f t="shared" si="16"/>
        <v/>
      </c>
      <c r="K67" s="181" t="str">
        <f t="shared" si="17"/>
        <v/>
      </c>
      <c r="L67" s="181" t="str">
        <f t="shared" si="18"/>
        <v/>
      </c>
      <c r="M67" s="178" t="str">
        <f t="shared" si="19"/>
        <v/>
      </c>
      <c r="N67" s="178" t="str">
        <f t="shared" si="20"/>
        <v/>
      </c>
      <c r="O67" s="178" t="str">
        <f t="shared" si="21"/>
        <v/>
      </c>
      <c r="P67" s="178" t="str">
        <f t="shared" si="22"/>
        <v/>
      </c>
      <c r="Q67" s="178" t="str">
        <f t="shared" si="23"/>
        <v/>
      </c>
      <c r="R67" s="178" t="str">
        <f t="shared" si="24"/>
        <v/>
      </c>
    </row>
    <row r="68" spans="1:18" ht="15" customHeight="1" x14ac:dyDescent="0.25">
      <c r="A68" s="83" t="s">
        <v>199</v>
      </c>
      <c r="B68" s="179"/>
      <c r="C68" s="179"/>
      <c r="D68" s="179"/>
      <c r="E68" s="180"/>
      <c r="F68" s="179"/>
      <c r="G68" s="181" t="str">
        <f t="shared" si="13"/>
        <v/>
      </c>
      <c r="H68" s="181" t="str">
        <f t="shared" si="14"/>
        <v/>
      </c>
      <c r="I68" s="181" t="str">
        <f t="shared" si="15"/>
        <v/>
      </c>
      <c r="J68" s="181" t="str">
        <f t="shared" si="16"/>
        <v/>
      </c>
      <c r="K68" s="181" t="str">
        <f t="shared" si="17"/>
        <v/>
      </c>
      <c r="L68" s="181" t="str">
        <f t="shared" si="18"/>
        <v/>
      </c>
      <c r="M68" s="178" t="str">
        <f t="shared" si="19"/>
        <v/>
      </c>
      <c r="N68" s="178" t="str">
        <f t="shared" si="20"/>
        <v/>
      </c>
      <c r="O68" s="178" t="str">
        <f t="shared" si="21"/>
        <v/>
      </c>
      <c r="P68" s="178" t="str">
        <f t="shared" si="22"/>
        <v/>
      </c>
      <c r="Q68" s="178" t="str">
        <f t="shared" si="23"/>
        <v/>
      </c>
      <c r="R68" s="178" t="str">
        <f t="shared" si="24"/>
        <v/>
      </c>
    </row>
    <row r="69" spans="1:18" x14ac:dyDescent="0.25">
      <c r="A69" s="83" t="s">
        <v>200</v>
      </c>
      <c r="B69" s="179"/>
      <c r="C69" s="179"/>
      <c r="D69" s="179"/>
      <c r="E69" s="180"/>
      <c r="F69" s="179"/>
      <c r="G69" s="181" t="str">
        <f t="shared" si="13"/>
        <v/>
      </c>
      <c r="H69" s="181" t="str">
        <f t="shared" si="14"/>
        <v/>
      </c>
      <c r="I69" s="181" t="str">
        <f t="shared" si="15"/>
        <v/>
      </c>
      <c r="J69" s="181" t="str">
        <f t="shared" si="16"/>
        <v/>
      </c>
      <c r="K69" s="181" t="str">
        <f t="shared" si="17"/>
        <v/>
      </c>
      <c r="L69" s="181" t="str">
        <f t="shared" si="18"/>
        <v/>
      </c>
      <c r="M69" s="178" t="str">
        <f t="shared" si="19"/>
        <v/>
      </c>
      <c r="N69" s="178" t="str">
        <f t="shared" si="20"/>
        <v/>
      </c>
      <c r="O69" s="178" t="str">
        <f t="shared" si="21"/>
        <v/>
      </c>
      <c r="P69" s="178" t="str">
        <f t="shared" si="22"/>
        <v/>
      </c>
      <c r="Q69" s="178" t="str">
        <f t="shared" si="23"/>
        <v/>
      </c>
      <c r="R69" s="178" t="str">
        <f t="shared" si="24"/>
        <v/>
      </c>
    </row>
    <row r="70" spans="1:18" x14ac:dyDescent="0.25">
      <c r="A70" s="83" t="s">
        <v>201</v>
      </c>
      <c r="B70" s="179"/>
      <c r="C70" s="179"/>
      <c r="D70" s="179"/>
      <c r="E70" s="180"/>
      <c r="F70" s="179"/>
      <c r="G70" s="181" t="str">
        <f t="shared" si="13"/>
        <v/>
      </c>
      <c r="H70" s="181" t="str">
        <f t="shared" si="14"/>
        <v/>
      </c>
      <c r="I70" s="181" t="str">
        <f t="shared" si="15"/>
        <v/>
      </c>
      <c r="J70" s="181" t="str">
        <f t="shared" si="16"/>
        <v/>
      </c>
      <c r="K70" s="181" t="str">
        <f t="shared" si="17"/>
        <v/>
      </c>
      <c r="L70" s="181" t="str">
        <f t="shared" si="18"/>
        <v/>
      </c>
      <c r="M70" s="178" t="str">
        <f t="shared" si="19"/>
        <v/>
      </c>
      <c r="N70" s="178" t="str">
        <f t="shared" si="20"/>
        <v/>
      </c>
      <c r="O70" s="178" t="str">
        <f t="shared" si="21"/>
        <v/>
      </c>
      <c r="P70" s="178" t="str">
        <f t="shared" si="22"/>
        <v/>
      </c>
      <c r="Q70" s="178" t="str">
        <f t="shared" si="23"/>
        <v/>
      </c>
      <c r="R70" s="178" t="str">
        <f t="shared" si="24"/>
        <v/>
      </c>
    </row>
    <row r="71" spans="1:18" x14ac:dyDescent="0.25">
      <c r="A71" s="83" t="s">
        <v>202</v>
      </c>
      <c r="B71" s="179"/>
      <c r="C71" s="179"/>
      <c r="D71" s="179"/>
      <c r="E71" s="180"/>
      <c r="F71" s="179"/>
      <c r="G71" s="181" t="str">
        <f t="shared" si="13"/>
        <v/>
      </c>
      <c r="H71" s="181" t="str">
        <f t="shared" si="14"/>
        <v/>
      </c>
      <c r="I71" s="181" t="str">
        <f t="shared" si="15"/>
        <v/>
      </c>
      <c r="J71" s="181" t="str">
        <f t="shared" si="16"/>
        <v/>
      </c>
      <c r="K71" s="181" t="str">
        <f t="shared" si="17"/>
        <v/>
      </c>
      <c r="L71" s="181" t="str">
        <f t="shared" si="18"/>
        <v/>
      </c>
      <c r="M71" s="178" t="str">
        <f t="shared" si="19"/>
        <v/>
      </c>
      <c r="N71" s="178" t="str">
        <f t="shared" si="20"/>
        <v/>
      </c>
      <c r="O71" s="178" t="str">
        <f t="shared" si="21"/>
        <v/>
      </c>
      <c r="P71" s="178" t="str">
        <f t="shared" si="22"/>
        <v/>
      </c>
      <c r="Q71" s="178" t="str">
        <f t="shared" si="23"/>
        <v/>
      </c>
      <c r="R71" s="178" t="str">
        <f t="shared" si="24"/>
        <v/>
      </c>
    </row>
    <row r="72" spans="1:18" ht="15" customHeight="1" x14ac:dyDescent="0.25">
      <c r="A72" s="83" t="s">
        <v>203</v>
      </c>
      <c r="B72" s="179"/>
      <c r="C72" s="179"/>
      <c r="D72" s="179"/>
      <c r="E72" s="180"/>
      <c r="F72" s="179"/>
      <c r="G72" s="181" t="str">
        <f t="shared" si="13"/>
        <v/>
      </c>
      <c r="H72" s="181" t="str">
        <f t="shared" si="14"/>
        <v/>
      </c>
      <c r="I72" s="181" t="str">
        <f t="shared" si="15"/>
        <v/>
      </c>
      <c r="J72" s="181" t="str">
        <f t="shared" si="16"/>
        <v/>
      </c>
      <c r="K72" s="181" t="str">
        <f t="shared" si="17"/>
        <v/>
      </c>
      <c r="L72" s="181" t="str">
        <f t="shared" si="18"/>
        <v/>
      </c>
      <c r="M72" s="178" t="str">
        <f t="shared" si="19"/>
        <v/>
      </c>
      <c r="N72" s="178" t="str">
        <f t="shared" si="20"/>
        <v/>
      </c>
      <c r="O72" s="178" t="str">
        <f t="shared" si="21"/>
        <v/>
      </c>
      <c r="P72" s="178" t="str">
        <f t="shared" si="22"/>
        <v/>
      </c>
      <c r="Q72" s="178" t="str">
        <f t="shared" si="23"/>
        <v/>
      </c>
      <c r="R72" s="178" t="str">
        <f t="shared" si="24"/>
        <v/>
      </c>
    </row>
    <row r="73" spans="1:18" x14ac:dyDescent="0.25">
      <c r="A73" s="83" t="s">
        <v>204</v>
      </c>
      <c r="B73" s="179"/>
      <c r="C73" s="179"/>
      <c r="D73" s="179"/>
      <c r="E73" s="180"/>
      <c r="F73" s="179"/>
      <c r="G73" s="181" t="str">
        <f t="shared" si="13"/>
        <v/>
      </c>
      <c r="H73" s="181" t="str">
        <f t="shared" si="14"/>
        <v/>
      </c>
      <c r="I73" s="181" t="str">
        <f t="shared" si="15"/>
        <v/>
      </c>
      <c r="J73" s="181" t="str">
        <f t="shared" si="16"/>
        <v/>
      </c>
      <c r="K73" s="181" t="str">
        <f t="shared" si="17"/>
        <v/>
      </c>
      <c r="L73" s="181" t="str">
        <f t="shared" si="18"/>
        <v/>
      </c>
      <c r="M73" s="178" t="str">
        <f t="shared" si="19"/>
        <v/>
      </c>
      <c r="N73" s="178" t="str">
        <f t="shared" si="20"/>
        <v/>
      </c>
      <c r="O73" s="178" t="str">
        <f t="shared" si="21"/>
        <v/>
      </c>
      <c r="P73" s="178" t="str">
        <f t="shared" si="22"/>
        <v/>
      </c>
      <c r="Q73" s="178" t="str">
        <f t="shared" si="23"/>
        <v/>
      </c>
      <c r="R73" s="178" t="str">
        <f t="shared" si="24"/>
        <v/>
      </c>
    </row>
    <row r="74" spans="1:18" ht="15" customHeight="1" x14ac:dyDescent="0.25">
      <c r="A74" s="83" t="s">
        <v>205</v>
      </c>
      <c r="B74" s="179"/>
      <c r="C74" s="179"/>
      <c r="D74" s="179"/>
      <c r="E74" s="180"/>
      <c r="F74" s="179"/>
      <c r="G74" s="181" t="str">
        <f t="shared" si="13"/>
        <v/>
      </c>
      <c r="H74" s="181" t="str">
        <f t="shared" si="14"/>
        <v/>
      </c>
      <c r="I74" s="181" t="str">
        <f t="shared" si="15"/>
        <v/>
      </c>
      <c r="J74" s="181" t="str">
        <f t="shared" si="16"/>
        <v/>
      </c>
      <c r="K74" s="181" t="str">
        <f t="shared" si="17"/>
        <v/>
      </c>
      <c r="L74" s="181" t="str">
        <f t="shared" si="18"/>
        <v/>
      </c>
      <c r="M74" s="178" t="str">
        <f t="shared" si="19"/>
        <v/>
      </c>
      <c r="N74" s="178" t="str">
        <f t="shared" si="20"/>
        <v/>
      </c>
      <c r="O74" s="178" t="str">
        <f t="shared" si="21"/>
        <v/>
      </c>
      <c r="P74" s="178" t="str">
        <f t="shared" si="22"/>
        <v/>
      </c>
      <c r="Q74" s="178" t="str">
        <f t="shared" si="23"/>
        <v/>
      </c>
      <c r="R74" s="178" t="str">
        <f t="shared" si="24"/>
        <v/>
      </c>
    </row>
    <row r="75" spans="1:18" x14ac:dyDescent="0.25">
      <c r="A75" s="83" t="s">
        <v>206</v>
      </c>
      <c r="B75" s="179"/>
      <c r="C75" s="179"/>
      <c r="D75" s="179"/>
      <c r="E75" s="180"/>
      <c r="F75" s="179"/>
      <c r="G75" s="181" t="str">
        <f t="shared" si="13"/>
        <v/>
      </c>
      <c r="H75" s="181" t="str">
        <f t="shared" si="14"/>
        <v/>
      </c>
      <c r="I75" s="181" t="str">
        <f t="shared" si="15"/>
        <v/>
      </c>
      <c r="J75" s="181" t="str">
        <f t="shared" si="16"/>
        <v/>
      </c>
      <c r="K75" s="181" t="str">
        <f t="shared" si="17"/>
        <v/>
      </c>
      <c r="L75" s="181" t="str">
        <f t="shared" si="18"/>
        <v/>
      </c>
      <c r="M75" s="178" t="str">
        <f t="shared" si="19"/>
        <v/>
      </c>
      <c r="N75" s="178" t="str">
        <f t="shared" si="20"/>
        <v/>
      </c>
      <c r="O75" s="178" t="str">
        <f t="shared" si="21"/>
        <v/>
      </c>
      <c r="P75" s="178" t="str">
        <f t="shared" si="22"/>
        <v/>
      </c>
      <c r="Q75" s="178" t="str">
        <f t="shared" si="23"/>
        <v/>
      </c>
      <c r="R75" s="178" t="str">
        <f t="shared" si="24"/>
        <v/>
      </c>
    </row>
    <row r="76" spans="1:18" x14ac:dyDescent="0.25">
      <c r="A76" s="83" t="s">
        <v>207</v>
      </c>
      <c r="B76" s="179"/>
      <c r="C76" s="179"/>
      <c r="D76" s="179"/>
      <c r="E76" s="180"/>
      <c r="F76" s="179"/>
      <c r="G76" s="181" t="str">
        <f t="shared" si="13"/>
        <v/>
      </c>
      <c r="H76" s="181" t="str">
        <f t="shared" si="14"/>
        <v/>
      </c>
      <c r="I76" s="181" t="str">
        <f t="shared" si="15"/>
        <v/>
      </c>
      <c r="J76" s="181" t="str">
        <f t="shared" si="16"/>
        <v/>
      </c>
      <c r="K76" s="181" t="str">
        <f t="shared" si="17"/>
        <v/>
      </c>
      <c r="L76" s="181" t="str">
        <f t="shared" si="18"/>
        <v/>
      </c>
      <c r="M76" s="178" t="str">
        <f t="shared" si="19"/>
        <v/>
      </c>
      <c r="N76" s="178" t="str">
        <f t="shared" si="20"/>
        <v/>
      </c>
      <c r="O76" s="178" t="str">
        <f t="shared" si="21"/>
        <v/>
      </c>
      <c r="P76" s="178" t="str">
        <f t="shared" si="22"/>
        <v/>
      </c>
      <c r="Q76" s="178" t="str">
        <f t="shared" si="23"/>
        <v/>
      </c>
      <c r="R76" s="178" t="str">
        <f t="shared" si="24"/>
        <v/>
      </c>
    </row>
    <row r="77" spans="1:18" x14ac:dyDescent="0.25">
      <c r="A77" s="83" t="s">
        <v>208</v>
      </c>
      <c r="B77" s="179"/>
      <c r="C77" s="179"/>
      <c r="D77" s="179"/>
      <c r="E77" s="180"/>
      <c r="F77" s="179"/>
      <c r="G77" s="181" t="str">
        <f t="shared" si="13"/>
        <v/>
      </c>
      <c r="H77" s="181" t="str">
        <f t="shared" si="14"/>
        <v/>
      </c>
      <c r="I77" s="181" t="str">
        <f t="shared" si="15"/>
        <v/>
      </c>
      <c r="J77" s="181" t="str">
        <f t="shared" si="16"/>
        <v/>
      </c>
      <c r="K77" s="181" t="str">
        <f t="shared" si="17"/>
        <v/>
      </c>
      <c r="L77" s="181" t="str">
        <f t="shared" si="18"/>
        <v/>
      </c>
      <c r="M77" s="178" t="str">
        <f t="shared" si="19"/>
        <v/>
      </c>
      <c r="N77" s="178" t="str">
        <f t="shared" si="20"/>
        <v/>
      </c>
      <c r="O77" s="178" t="str">
        <f t="shared" si="21"/>
        <v/>
      </c>
      <c r="P77" s="178" t="str">
        <f t="shared" si="22"/>
        <v/>
      </c>
      <c r="Q77" s="178" t="str">
        <f t="shared" si="23"/>
        <v/>
      </c>
      <c r="R77" s="178" t="str">
        <f t="shared" si="24"/>
        <v/>
      </c>
    </row>
    <row r="78" spans="1:18" x14ac:dyDescent="0.25">
      <c r="A78" s="83" t="s">
        <v>209</v>
      </c>
      <c r="B78" s="179"/>
      <c r="C78" s="179"/>
      <c r="D78" s="179"/>
      <c r="E78" s="180"/>
      <c r="F78" s="179"/>
      <c r="G78" s="181" t="str">
        <f t="shared" si="13"/>
        <v/>
      </c>
      <c r="H78" s="181" t="str">
        <f t="shared" si="14"/>
        <v/>
      </c>
      <c r="I78" s="181" t="str">
        <f t="shared" si="15"/>
        <v/>
      </c>
      <c r="J78" s="181" t="str">
        <f t="shared" si="16"/>
        <v/>
      </c>
      <c r="K78" s="181" t="str">
        <f t="shared" si="17"/>
        <v/>
      </c>
      <c r="L78" s="181" t="str">
        <f t="shared" si="18"/>
        <v/>
      </c>
      <c r="M78" s="178" t="str">
        <f t="shared" si="19"/>
        <v/>
      </c>
      <c r="N78" s="178" t="str">
        <f t="shared" si="20"/>
        <v/>
      </c>
      <c r="O78" s="178" t="str">
        <f t="shared" si="21"/>
        <v/>
      </c>
      <c r="P78" s="178" t="str">
        <f t="shared" si="22"/>
        <v/>
      </c>
      <c r="Q78" s="178" t="str">
        <f t="shared" si="23"/>
        <v/>
      </c>
      <c r="R78" s="178" t="str">
        <f t="shared" si="24"/>
        <v/>
      </c>
    </row>
    <row r="79" spans="1:18" x14ac:dyDescent="0.25">
      <c r="A79" s="83" t="s">
        <v>210</v>
      </c>
      <c r="B79" s="179"/>
      <c r="C79" s="179"/>
      <c r="D79" s="179"/>
      <c r="E79" s="180"/>
      <c r="F79" s="179"/>
      <c r="G79" s="181" t="str">
        <f t="shared" si="13"/>
        <v/>
      </c>
      <c r="H79" s="181" t="str">
        <f t="shared" si="14"/>
        <v/>
      </c>
      <c r="I79" s="181" t="str">
        <f t="shared" si="15"/>
        <v/>
      </c>
      <c r="J79" s="181" t="str">
        <f t="shared" si="16"/>
        <v/>
      </c>
      <c r="K79" s="181" t="str">
        <f t="shared" si="17"/>
        <v/>
      </c>
      <c r="L79" s="181" t="str">
        <f t="shared" si="18"/>
        <v/>
      </c>
      <c r="M79" s="178" t="str">
        <f t="shared" si="19"/>
        <v/>
      </c>
      <c r="N79" s="178" t="str">
        <f t="shared" si="20"/>
        <v/>
      </c>
      <c r="O79" s="178" t="str">
        <f t="shared" si="21"/>
        <v/>
      </c>
      <c r="P79" s="178" t="str">
        <f t="shared" si="22"/>
        <v/>
      </c>
      <c r="Q79" s="178" t="str">
        <f t="shared" si="23"/>
        <v/>
      </c>
      <c r="R79" s="178" t="str">
        <f t="shared" si="24"/>
        <v/>
      </c>
    </row>
    <row r="80" spans="1:18" x14ac:dyDescent="0.25">
      <c r="A80" s="83" t="s">
        <v>211</v>
      </c>
      <c r="B80" s="179"/>
      <c r="C80" s="179"/>
      <c r="D80" s="179"/>
      <c r="E80" s="180"/>
      <c r="F80" s="179"/>
      <c r="G80" s="181" t="str">
        <f t="shared" si="13"/>
        <v/>
      </c>
      <c r="H80" s="181" t="str">
        <f t="shared" si="14"/>
        <v/>
      </c>
      <c r="I80" s="181" t="str">
        <f t="shared" si="15"/>
        <v/>
      </c>
      <c r="J80" s="181" t="str">
        <f t="shared" si="16"/>
        <v/>
      </c>
      <c r="K80" s="181" t="str">
        <f t="shared" si="17"/>
        <v/>
      </c>
      <c r="L80" s="181" t="str">
        <f t="shared" si="18"/>
        <v/>
      </c>
      <c r="M80" s="178" t="str">
        <f t="shared" si="19"/>
        <v/>
      </c>
      <c r="N80" s="178" t="str">
        <f t="shared" si="20"/>
        <v/>
      </c>
      <c r="O80" s="178" t="str">
        <f t="shared" si="21"/>
        <v/>
      </c>
      <c r="P80" s="178" t="str">
        <f t="shared" si="22"/>
        <v/>
      </c>
      <c r="Q80" s="178" t="str">
        <f t="shared" si="23"/>
        <v/>
      </c>
      <c r="R80" s="178" t="str">
        <f t="shared" si="24"/>
        <v/>
      </c>
    </row>
    <row r="81" spans="1:18" ht="15" customHeight="1" x14ac:dyDescent="0.25">
      <c r="A81" s="83" t="s">
        <v>212</v>
      </c>
      <c r="B81" s="179"/>
      <c r="C81" s="179"/>
      <c r="D81" s="179"/>
      <c r="E81" s="180"/>
      <c r="F81" s="179"/>
      <c r="G81" s="181" t="str">
        <f t="shared" si="13"/>
        <v/>
      </c>
      <c r="H81" s="181" t="str">
        <f t="shared" si="14"/>
        <v/>
      </c>
      <c r="I81" s="181" t="str">
        <f t="shared" si="15"/>
        <v/>
      </c>
      <c r="J81" s="181" t="str">
        <f t="shared" si="16"/>
        <v/>
      </c>
      <c r="K81" s="181" t="str">
        <f t="shared" si="17"/>
        <v/>
      </c>
      <c r="L81" s="181" t="str">
        <f t="shared" si="18"/>
        <v/>
      </c>
      <c r="M81" s="178" t="str">
        <f t="shared" si="19"/>
        <v/>
      </c>
      <c r="N81" s="178" t="str">
        <f t="shared" si="20"/>
        <v/>
      </c>
      <c r="O81" s="178" t="str">
        <f t="shared" si="21"/>
        <v/>
      </c>
      <c r="P81" s="178" t="str">
        <f t="shared" si="22"/>
        <v/>
      </c>
      <c r="Q81" s="178" t="str">
        <f t="shared" si="23"/>
        <v/>
      </c>
      <c r="R81" s="178" t="str">
        <f t="shared" si="24"/>
        <v/>
      </c>
    </row>
    <row r="82" spans="1:18" x14ac:dyDescent="0.25">
      <c r="A82" s="83" t="s">
        <v>213</v>
      </c>
      <c r="B82" s="179"/>
      <c r="C82" s="179"/>
      <c r="D82" s="179"/>
      <c r="E82" s="180"/>
      <c r="F82" s="179"/>
      <c r="G82" s="181" t="str">
        <f t="shared" si="13"/>
        <v/>
      </c>
      <c r="H82" s="181" t="str">
        <f t="shared" si="14"/>
        <v/>
      </c>
      <c r="I82" s="181" t="str">
        <f t="shared" si="15"/>
        <v/>
      </c>
      <c r="J82" s="181" t="str">
        <f t="shared" si="16"/>
        <v/>
      </c>
      <c r="K82" s="181" t="str">
        <f t="shared" si="17"/>
        <v/>
      </c>
      <c r="L82" s="181" t="str">
        <f t="shared" si="18"/>
        <v/>
      </c>
      <c r="M82" s="178" t="str">
        <f t="shared" ref="M82:M145" si="25">IF($F82&lt;&gt;"",VLOOKUP($F82,$F$5:$L$8,2,FALSE),"")</f>
        <v/>
      </c>
      <c r="N82" s="178" t="str">
        <f t="shared" ref="N82:N145" si="26">IF($F82&lt;&gt;"",VLOOKUP($F82,$F$5:$L$8,3,FALSE),"")</f>
        <v/>
      </c>
      <c r="O82" s="178" t="str">
        <f t="shared" ref="O82:O145" si="27">IF($F82&lt;&gt;"",VLOOKUP($F82,$F$5:$L$8,4,FALSE),"")</f>
        <v/>
      </c>
      <c r="P82" s="178" t="str">
        <f t="shared" ref="P82:P145" si="28">IF($F82&lt;&gt;"",VLOOKUP($F82,$F$5:$L$8,5,FALSE),"")</f>
        <v/>
      </c>
      <c r="Q82" s="178" t="str">
        <f t="shared" ref="Q82:Q145" si="29">IF($F82&lt;&gt;"",VLOOKUP($F82,$F$5:$L$8,6,FALSE),"")</f>
        <v/>
      </c>
      <c r="R82" s="178" t="str">
        <f t="shared" ref="R82:R145" si="30">IF($F82&lt;&gt;"",VLOOKUP($F82,$F$5:$L$8,7,FALSE),"")</f>
        <v/>
      </c>
    </row>
    <row r="83" spans="1:18" x14ac:dyDescent="0.25">
      <c r="A83" s="83" t="s">
        <v>214</v>
      </c>
      <c r="B83" s="179"/>
      <c r="C83" s="179"/>
      <c r="D83" s="179"/>
      <c r="E83" s="180"/>
      <c r="F83" s="179"/>
      <c r="G83" s="181" t="str">
        <f t="shared" si="13"/>
        <v/>
      </c>
      <c r="H83" s="181" t="str">
        <f t="shared" si="14"/>
        <v/>
      </c>
      <c r="I83" s="181" t="str">
        <f t="shared" si="15"/>
        <v/>
      </c>
      <c r="J83" s="181" t="str">
        <f t="shared" si="16"/>
        <v/>
      </c>
      <c r="K83" s="181" t="str">
        <f t="shared" si="17"/>
        <v/>
      </c>
      <c r="L83" s="181" t="str">
        <f t="shared" si="18"/>
        <v/>
      </c>
      <c r="M83" s="178" t="str">
        <f t="shared" si="25"/>
        <v/>
      </c>
      <c r="N83" s="178" t="str">
        <f t="shared" si="26"/>
        <v/>
      </c>
      <c r="O83" s="178" t="str">
        <f t="shared" si="27"/>
        <v/>
      </c>
      <c r="P83" s="178" t="str">
        <f t="shared" si="28"/>
        <v/>
      </c>
      <c r="Q83" s="178" t="str">
        <f t="shared" si="29"/>
        <v/>
      </c>
      <c r="R83" s="178" t="str">
        <f t="shared" si="30"/>
        <v/>
      </c>
    </row>
    <row r="84" spans="1:18" x14ac:dyDescent="0.25">
      <c r="A84" s="83" t="s">
        <v>215</v>
      </c>
      <c r="B84" s="179"/>
      <c r="C84" s="179"/>
      <c r="D84" s="179"/>
      <c r="E84" s="180"/>
      <c r="F84" s="179"/>
      <c r="G84" s="181" t="str">
        <f t="shared" si="13"/>
        <v/>
      </c>
      <c r="H84" s="181" t="str">
        <f t="shared" si="14"/>
        <v/>
      </c>
      <c r="I84" s="181" t="str">
        <f t="shared" si="15"/>
        <v/>
      </c>
      <c r="J84" s="181" t="str">
        <f t="shared" si="16"/>
        <v/>
      </c>
      <c r="K84" s="181" t="str">
        <f t="shared" si="17"/>
        <v/>
      </c>
      <c r="L84" s="181" t="str">
        <f t="shared" si="18"/>
        <v/>
      </c>
      <c r="M84" s="178" t="str">
        <f t="shared" si="25"/>
        <v/>
      </c>
      <c r="N84" s="178" t="str">
        <f t="shared" si="26"/>
        <v/>
      </c>
      <c r="O84" s="178" t="str">
        <f t="shared" si="27"/>
        <v/>
      </c>
      <c r="P84" s="178" t="str">
        <f t="shared" si="28"/>
        <v/>
      </c>
      <c r="Q84" s="178" t="str">
        <f t="shared" si="29"/>
        <v/>
      </c>
      <c r="R84" s="178" t="str">
        <f t="shared" si="30"/>
        <v/>
      </c>
    </row>
    <row r="85" spans="1:18" ht="15" customHeight="1" x14ac:dyDescent="0.25">
      <c r="A85" s="83" t="s">
        <v>216</v>
      </c>
      <c r="B85" s="179"/>
      <c r="C85" s="179"/>
      <c r="D85" s="179"/>
      <c r="E85" s="180"/>
      <c r="F85" s="179"/>
      <c r="G85" s="181" t="str">
        <f t="shared" si="13"/>
        <v/>
      </c>
      <c r="H85" s="181" t="str">
        <f t="shared" si="14"/>
        <v/>
      </c>
      <c r="I85" s="181" t="str">
        <f t="shared" si="15"/>
        <v/>
      </c>
      <c r="J85" s="181" t="str">
        <f t="shared" si="16"/>
        <v/>
      </c>
      <c r="K85" s="181" t="str">
        <f t="shared" si="17"/>
        <v/>
      </c>
      <c r="L85" s="181" t="str">
        <f t="shared" si="18"/>
        <v/>
      </c>
      <c r="M85" s="178" t="str">
        <f t="shared" si="25"/>
        <v/>
      </c>
      <c r="N85" s="178" t="str">
        <f t="shared" si="26"/>
        <v/>
      </c>
      <c r="O85" s="178" t="str">
        <f t="shared" si="27"/>
        <v/>
      </c>
      <c r="P85" s="178" t="str">
        <f t="shared" si="28"/>
        <v/>
      </c>
      <c r="Q85" s="178" t="str">
        <f t="shared" si="29"/>
        <v/>
      </c>
      <c r="R85" s="178" t="str">
        <f t="shared" si="30"/>
        <v/>
      </c>
    </row>
    <row r="86" spans="1:18" x14ac:dyDescent="0.25">
      <c r="A86" s="83" t="s">
        <v>217</v>
      </c>
      <c r="B86" s="179"/>
      <c r="C86" s="179"/>
      <c r="D86" s="179"/>
      <c r="E86" s="180"/>
      <c r="F86" s="179"/>
      <c r="G86" s="181" t="str">
        <f t="shared" si="13"/>
        <v/>
      </c>
      <c r="H86" s="181" t="str">
        <f t="shared" si="14"/>
        <v/>
      </c>
      <c r="I86" s="181" t="str">
        <f t="shared" si="15"/>
        <v/>
      </c>
      <c r="J86" s="181" t="str">
        <f t="shared" si="16"/>
        <v/>
      </c>
      <c r="K86" s="181" t="str">
        <f t="shared" si="17"/>
        <v/>
      </c>
      <c r="L86" s="181" t="str">
        <f t="shared" si="18"/>
        <v/>
      </c>
      <c r="M86" s="178" t="str">
        <f t="shared" si="25"/>
        <v/>
      </c>
      <c r="N86" s="178" t="str">
        <f t="shared" si="26"/>
        <v/>
      </c>
      <c r="O86" s="178" t="str">
        <f t="shared" si="27"/>
        <v/>
      </c>
      <c r="P86" s="178" t="str">
        <f t="shared" si="28"/>
        <v/>
      </c>
      <c r="Q86" s="178" t="str">
        <f t="shared" si="29"/>
        <v/>
      </c>
      <c r="R86" s="178" t="str">
        <f t="shared" si="30"/>
        <v/>
      </c>
    </row>
    <row r="87" spans="1:18" x14ac:dyDescent="0.25">
      <c r="A87" s="83" t="s">
        <v>218</v>
      </c>
      <c r="B87" s="179"/>
      <c r="C87" s="179"/>
      <c r="D87" s="179"/>
      <c r="E87" s="180"/>
      <c r="F87" s="179"/>
      <c r="G87" s="181" t="str">
        <f t="shared" si="13"/>
        <v/>
      </c>
      <c r="H87" s="181" t="str">
        <f t="shared" si="14"/>
        <v/>
      </c>
      <c r="I87" s="181" t="str">
        <f t="shared" si="15"/>
        <v/>
      </c>
      <c r="J87" s="181" t="str">
        <f t="shared" si="16"/>
        <v/>
      </c>
      <c r="K87" s="181" t="str">
        <f t="shared" si="17"/>
        <v/>
      </c>
      <c r="L87" s="181" t="str">
        <f t="shared" si="18"/>
        <v/>
      </c>
      <c r="M87" s="178" t="str">
        <f t="shared" si="25"/>
        <v/>
      </c>
      <c r="N87" s="178" t="str">
        <f t="shared" si="26"/>
        <v/>
      </c>
      <c r="O87" s="178" t="str">
        <f t="shared" si="27"/>
        <v/>
      </c>
      <c r="P87" s="178" t="str">
        <f t="shared" si="28"/>
        <v/>
      </c>
      <c r="Q87" s="178" t="str">
        <f t="shared" si="29"/>
        <v/>
      </c>
      <c r="R87" s="178" t="str">
        <f t="shared" si="30"/>
        <v/>
      </c>
    </row>
    <row r="88" spans="1:18" x14ac:dyDescent="0.25">
      <c r="A88" s="83" t="s">
        <v>219</v>
      </c>
      <c r="B88" s="179"/>
      <c r="C88" s="179"/>
      <c r="D88" s="179"/>
      <c r="E88" s="180"/>
      <c r="F88" s="179"/>
      <c r="G88" s="181" t="str">
        <f t="shared" si="13"/>
        <v/>
      </c>
      <c r="H88" s="181" t="str">
        <f t="shared" si="14"/>
        <v/>
      </c>
      <c r="I88" s="181" t="str">
        <f t="shared" si="15"/>
        <v/>
      </c>
      <c r="J88" s="181" t="str">
        <f t="shared" si="16"/>
        <v/>
      </c>
      <c r="K88" s="181" t="str">
        <f t="shared" si="17"/>
        <v/>
      </c>
      <c r="L88" s="181" t="str">
        <f t="shared" si="18"/>
        <v/>
      </c>
      <c r="M88" s="178" t="str">
        <f t="shared" si="25"/>
        <v/>
      </c>
      <c r="N88" s="178" t="str">
        <f t="shared" si="26"/>
        <v/>
      </c>
      <c r="O88" s="178" t="str">
        <f t="shared" si="27"/>
        <v/>
      </c>
      <c r="P88" s="178" t="str">
        <f t="shared" si="28"/>
        <v/>
      </c>
      <c r="Q88" s="178" t="str">
        <f t="shared" si="29"/>
        <v/>
      </c>
      <c r="R88" s="178" t="str">
        <f t="shared" si="30"/>
        <v/>
      </c>
    </row>
    <row r="89" spans="1:18" x14ac:dyDescent="0.25">
      <c r="A89" s="83" t="s">
        <v>220</v>
      </c>
      <c r="B89" s="179"/>
      <c r="C89" s="179"/>
      <c r="D89" s="179"/>
      <c r="E89" s="180"/>
      <c r="F89" s="179"/>
      <c r="G89" s="181" t="str">
        <f t="shared" ref="G89:G152" si="31">IF($E89&lt;&gt;"",$E89*M89,"")</f>
        <v/>
      </c>
      <c r="H89" s="181" t="str">
        <f t="shared" ref="H89:H152" si="32">IF($E89&lt;&gt;"",$E89*N89,"")</f>
        <v/>
      </c>
      <c r="I89" s="181" t="str">
        <f t="shared" ref="I89:I152" si="33">IF($E89&lt;&gt;"",$E89*O89,"")</f>
        <v/>
      </c>
      <c r="J89" s="181" t="str">
        <f t="shared" ref="J89:J152" si="34">IF($E89&lt;&gt;"",$E89*P89,"")</f>
        <v/>
      </c>
      <c r="K89" s="181" t="str">
        <f t="shared" ref="K89:K152" si="35">IF($E89&lt;&gt;"",$E89*Q89,"")</f>
        <v/>
      </c>
      <c r="L89" s="181" t="str">
        <f t="shared" ref="L89:L152" si="36">IF($E89&lt;&gt;"",$E89*R89,"")</f>
        <v/>
      </c>
      <c r="M89" s="178" t="str">
        <f t="shared" si="25"/>
        <v/>
      </c>
      <c r="N89" s="178" t="str">
        <f t="shared" si="26"/>
        <v/>
      </c>
      <c r="O89" s="178" t="str">
        <f t="shared" si="27"/>
        <v/>
      </c>
      <c r="P89" s="178" t="str">
        <f t="shared" si="28"/>
        <v/>
      </c>
      <c r="Q89" s="178" t="str">
        <f t="shared" si="29"/>
        <v/>
      </c>
      <c r="R89" s="178" t="str">
        <f t="shared" si="30"/>
        <v/>
      </c>
    </row>
    <row r="90" spans="1:18" x14ac:dyDescent="0.25">
      <c r="A90" s="83" t="s">
        <v>221</v>
      </c>
      <c r="B90" s="179"/>
      <c r="C90" s="179"/>
      <c r="D90" s="179"/>
      <c r="E90" s="180"/>
      <c r="F90" s="179"/>
      <c r="G90" s="181" t="str">
        <f t="shared" si="31"/>
        <v/>
      </c>
      <c r="H90" s="181" t="str">
        <f t="shared" si="32"/>
        <v/>
      </c>
      <c r="I90" s="181" t="str">
        <f t="shared" si="33"/>
        <v/>
      </c>
      <c r="J90" s="181" t="str">
        <f t="shared" si="34"/>
        <v/>
      </c>
      <c r="K90" s="181" t="str">
        <f t="shared" si="35"/>
        <v/>
      </c>
      <c r="L90" s="181" t="str">
        <f t="shared" si="36"/>
        <v/>
      </c>
      <c r="M90" s="178" t="str">
        <f t="shared" si="25"/>
        <v/>
      </c>
      <c r="N90" s="178" t="str">
        <f t="shared" si="26"/>
        <v/>
      </c>
      <c r="O90" s="178" t="str">
        <f t="shared" si="27"/>
        <v/>
      </c>
      <c r="P90" s="178" t="str">
        <f t="shared" si="28"/>
        <v/>
      </c>
      <c r="Q90" s="178" t="str">
        <f t="shared" si="29"/>
        <v/>
      </c>
      <c r="R90" s="178" t="str">
        <f t="shared" si="30"/>
        <v/>
      </c>
    </row>
    <row r="91" spans="1:18" x14ac:dyDescent="0.25">
      <c r="A91" s="83" t="s">
        <v>222</v>
      </c>
      <c r="B91" s="179"/>
      <c r="C91" s="179"/>
      <c r="D91" s="179"/>
      <c r="E91" s="180"/>
      <c r="F91" s="179"/>
      <c r="G91" s="181" t="str">
        <f t="shared" si="31"/>
        <v/>
      </c>
      <c r="H91" s="181" t="str">
        <f t="shared" si="32"/>
        <v/>
      </c>
      <c r="I91" s="181" t="str">
        <f t="shared" si="33"/>
        <v/>
      </c>
      <c r="J91" s="181" t="str">
        <f t="shared" si="34"/>
        <v/>
      </c>
      <c r="K91" s="181" t="str">
        <f t="shared" si="35"/>
        <v/>
      </c>
      <c r="L91" s="181" t="str">
        <f t="shared" si="36"/>
        <v/>
      </c>
      <c r="M91" s="178" t="str">
        <f t="shared" si="25"/>
        <v/>
      </c>
      <c r="N91" s="178" t="str">
        <f t="shared" si="26"/>
        <v/>
      </c>
      <c r="O91" s="178" t="str">
        <f t="shared" si="27"/>
        <v/>
      </c>
      <c r="P91" s="178" t="str">
        <f t="shared" si="28"/>
        <v/>
      </c>
      <c r="Q91" s="178" t="str">
        <f t="shared" si="29"/>
        <v/>
      </c>
      <c r="R91" s="178" t="str">
        <f t="shared" si="30"/>
        <v/>
      </c>
    </row>
    <row r="92" spans="1:18" x14ac:dyDescent="0.25">
      <c r="A92" s="83" t="s">
        <v>223</v>
      </c>
      <c r="B92" s="179"/>
      <c r="C92" s="179"/>
      <c r="D92" s="179"/>
      <c r="E92" s="180"/>
      <c r="F92" s="179"/>
      <c r="G92" s="181" t="str">
        <f t="shared" si="31"/>
        <v/>
      </c>
      <c r="H92" s="181" t="str">
        <f t="shared" si="32"/>
        <v/>
      </c>
      <c r="I92" s="181" t="str">
        <f t="shared" si="33"/>
        <v/>
      </c>
      <c r="J92" s="181" t="str">
        <f t="shared" si="34"/>
        <v/>
      </c>
      <c r="K92" s="181" t="str">
        <f t="shared" si="35"/>
        <v/>
      </c>
      <c r="L92" s="181" t="str">
        <f t="shared" si="36"/>
        <v/>
      </c>
      <c r="M92" s="178" t="str">
        <f t="shared" si="25"/>
        <v/>
      </c>
      <c r="N92" s="178" t="str">
        <f t="shared" si="26"/>
        <v/>
      </c>
      <c r="O92" s="178" t="str">
        <f t="shared" si="27"/>
        <v/>
      </c>
      <c r="P92" s="178" t="str">
        <f t="shared" si="28"/>
        <v/>
      </c>
      <c r="Q92" s="178" t="str">
        <f t="shared" si="29"/>
        <v/>
      </c>
      <c r="R92" s="178" t="str">
        <f t="shared" si="30"/>
        <v/>
      </c>
    </row>
    <row r="93" spans="1:18" x14ac:dyDescent="0.25">
      <c r="A93" s="83" t="s">
        <v>224</v>
      </c>
      <c r="B93" s="179"/>
      <c r="C93" s="179"/>
      <c r="D93" s="179"/>
      <c r="E93" s="180"/>
      <c r="F93" s="179"/>
      <c r="G93" s="181" t="str">
        <f t="shared" si="31"/>
        <v/>
      </c>
      <c r="H93" s="181" t="str">
        <f t="shared" si="32"/>
        <v/>
      </c>
      <c r="I93" s="181" t="str">
        <f t="shared" si="33"/>
        <v/>
      </c>
      <c r="J93" s="181" t="str">
        <f t="shared" si="34"/>
        <v/>
      </c>
      <c r="K93" s="181" t="str">
        <f t="shared" si="35"/>
        <v/>
      </c>
      <c r="L93" s="181" t="str">
        <f t="shared" si="36"/>
        <v/>
      </c>
      <c r="M93" s="178" t="str">
        <f t="shared" si="25"/>
        <v/>
      </c>
      <c r="N93" s="178" t="str">
        <f t="shared" si="26"/>
        <v/>
      </c>
      <c r="O93" s="178" t="str">
        <f t="shared" si="27"/>
        <v/>
      </c>
      <c r="P93" s="178" t="str">
        <f t="shared" si="28"/>
        <v/>
      </c>
      <c r="Q93" s="178" t="str">
        <f t="shared" si="29"/>
        <v/>
      </c>
      <c r="R93" s="178" t="str">
        <f t="shared" si="30"/>
        <v/>
      </c>
    </row>
    <row r="94" spans="1:18" x14ac:dyDescent="0.25">
      <c r="A94" s="83" t="s">
        <v>225</v>
      </c>
      <c r="B94" s="179"/>
      <c r="C94" s="179"/>
      <c r="D94" s="179"/>
      <c r="E94" s="180"/>
      <c r="F94" s="179"/>
      <c r="G94" s="181" t="str">
        <f t="shared" si="31"/>
        <v/>
      </c>
      <c r="H94" s="181" t="str">
        <f t="shared" si="32"/>
        <v/>
      </c>
      <c r="I94" s="181" t="str">
        <f t="shared" si="33"/>
        <v/>
      </c>
      <c r="J94" s="181" t="str">
        <f t="shared" si="34"/>
        <v/>
      </c>
      <c r="K94" s="181" t="str">
        <f t="shared" si="35"/>
        <v/>
      </c>
      <c r="L94" s="181" t="str">
        <f t="shared" si="36"/>
        <v/>
      </c>
      <c r="M94" s="178" t="str">
        <f t="shared" si="25"/>
        <v/>
      </c>
      <c r="N94" s="178" t="str">
        <f t="shared" si="26"/>
        <v/>
      </c>
      <c r="O94" s="178" t="str">
        <f t="shared" si="27"/>
        <v/>
      </c>
      <c r="P94" s="178" t="str">
        <f t="shared" si="28"/>
        <v/>
      </c>
      <c r="Q94" s="178" t="str">
        <f t="shared" si="29"/>
        <v/>
      </c>
      <c r="R94" s="178" t="str">
        <f t="shared" si="30"/>
        <v/>
      </c>
    </row>
    <row r="95" spans="1:18" x14ac:dyDescent="0.25">
      <c r="A95" s="83" t="s">
        <v>226</v>
      </c>
      <c r="B95" s="179"/>
      <c r="C95" s="179"/>
      <c r="D95" s="179"/>
      <c r="E95" s="180"/>
      <c r="F95" s="179"/>
      <c r="G95" s="181" t="str">
        <f t="shared" si="31"/>
        <v/>
      </c>
      <c r="H95" s="181" t="str">
        <f t="shared" si="32"/>
        <v/>
      </c>
      <c r="I95" s="181" t="str">
        <f t="shared" si="33"/>
        <v/>
      </c>
      <c r="J95" s="181" t="str">
        <f t="shared" si="34"/>
        <v/>
      </c>
      <c r="K95" s="181" t="str">
        <f t="shared" si="35"/>
        <v/>
      </c>
      <c r="L95" s="181" t="str">
        <f t="shared" si="36"/>
        <v/>
      </c>
      <c r="M95" s="178" t="str">
        <f t="shared" si="25"/>
        <v/>
      </c>
      <c r="N95" s="178" t="str">
        <f t="shared" si="26"/>
        <v/>
      </c>
      <c r="O95" s="178" t="str">
        <f t="shared" si="27"/>
        <v/>
      </c>
      <c r="P95" s="178" t="str">
        <f t="shared" si="28"/>
        <v/>
      </c>
      <c r="Q95" s="178" t="str">
        <f t="shared" si="29"/>
        <v/>
      </c>
      <c r="R95" s="178" t="str">
        <f t="shared" si="30"/>
        <v/>
      </c>
    </row>
    <row r="96" spans="1:18" x14ac:dyDescent="0.25">
      <c r="A96" s="83" t="s">
        <v>227</v>
      </c>
      <c r="B96" s="179"/>
      <c r="C96" s="179"/>
      <c r="D96" s="179"/>
      <c r="E96" s="180"/>
      <c r="F96" s="179"/>
      <c r="G96" s="181" t="str">
        <f t="shared" si="31"/>
        <v/>
      </c>
      <c r="H96" s="181" t="str">
        <f t="shared" si="32"/>
        <v/>
      </c>
      <c r="I96" s="181" t="str">
        <f t="shared" si="33"/>
        <v/>
      </c>
      <c r="J96" s="181" t="str">
        <f t="shared" si="34"/>
        <v/>
      </c>
      <c r="K96" s="181" t="str">
        <f t="shared" si="35"/>
        <v/>
      </c>
      <c r="L96" s="181" t="str">
        <f t="shared" si="36"/>
        <v/>
      </c>
      <c r="M96" s="178" t="str">
        <f t="shared" si="25"/>
        <v/>
      </c>
      <c r="N96" s="178" t="str">
        <f t="shared" si="26"/>
        <v/>
      </c>
      <c r="O96" s="178" t="str">
        <f t="shared" si="27"/>
        <v/>
      </c>
      <c r="P96" s="178" t="str">
        <f t="shared" si="28"/>
        <v/>
      </c>
      <c r="Q96" s="178" t="str">
        <f t="shared" si="29"/>
        <v/>
      </c>
      <c r="R96" s="178" t="str">
        <f t="shared" si="30"/>
        <v/>
      </c>
    </row>
    <row r="97" spans="1:18" x14ac:dyDescent="0.25">
      <c r="A97" s="83" t="s">
        <v>228</v>
      </c>
      <c r="B97" s="179"/>
      <c r="C97" s="179"/>
      <c r="D97" s="179"/>
      <c r="E97" s="180"/>
      <c r="F97" s="179"/>
      <c r="G97" s="181" t="str">
        <f t="shared" si="31"/>
        <v/>
      </c>
      <c r="H97" s="181" t="str">
        <f t="shared" si="32"/>
        <v/>
      </c>
      <c r="I97" s="181" t="str">
        <f t="shared" si="33"/>
        <v/>
      </c>
      <c r="J97" s="181" t="str">
        <f t="shared" si="34"/>
        <v/>
      </c>
      <c r="K97" s="181" t="str">
        <f t="shared" si="35"/>
        <v/>
      </c>
      <c r="L97" s="181" t="str">
        <f t="shared" si="36"/>
        <v/>
      </c>
      <c r="M97" s="178" t="str">
        <f t="shared" si="25"/>
        <v/>
      </c>
      <c r="N97" s="178" t="str">
        <f t="shared" si="26"/>
        <v/>
      </c>
      <c r="O97" s="178" t="str">
        <f t="shared" si="27"/>
        <v/>
      </c>
      <c r="P97" s="178" t="str">
        <f t="shared" si="28"/>
        <v/>
      </c>
      <c r="Q97" s="178" t="str">
        <f t="shared" si="29"/>
        <v/>
      </c>
      <c r="R97" s="178" t="str">
        <f t="shared" si="30"/>
        <v/>
      </c>
    </row>
    <row r="98" spans="1:18" x14ac:dyDescent="0.25">
      <c r="A98" s="83" t="s">
        <v>229</v>
      </c>
      <c r="B98" s="179"/>
      <c r="C98" s="179"/>
      <c r="D98" s="179"/>
      <c r="E98" s="180"/>
      <c r="F98" s="179"/>
      <c r="G98" s="181" t="str">
        <f t="shared" si="31"/>
        <v/>
      </c>
      <c r="H98" s="181" t="str">
        <f t="shared" si="32"/>
        <v/>
      </c>
      <c r="I98" s="181" t="str">
        <f t="shared" si="33"/>
        <v/>
      </c>
      <c r="J98" s="181" t="str">
        <f t="shared" si="34"/>
        <v/>
      </c>
      <c r="K98" s="181" t="str">
        <f t="shared" si="35"/>
        <v/>
      </c>
      <c r="L98" s="181" t="str">
        <f t="shared" si="36"/>
        <v/>
      </c>
      <c r="M98" s="178" t="str">
        <f t="shared" si="25"/>
        <v/>
      </c>
      <c r="N98" s="178" t="str">
        <f t="shared" si="26"/>
        <v/>
      </c>
      <c r="O98" s="178" t="str">
        <f t="shared" si="27"/>
        <v/>
      </c>
      <c r="P98" s="178" t="str">
        <f t="shared" si="28"/>
        <v/>
      </c>
      <c r="Q98" s="178" t="str">
        <f t="shared" si="29"/>
        <v/>
      </c>
      <c r="R98" s="178" t="str">
        <f t="shared" si="30"/>
        <v/>
      </c>
    </row>
    <row r="99" spans="1:18" x14ac:dyDescent="0.25">
      <c r="A99" s="83" t="s">
        <v>230</v>
      </c>
      <c r="B99" s="179"/>
      <c r="C99" s="179"/>
      <c r="D99" s="179"/>
      <c r="E99" s="180"/>
      <c r="F99" s="179"/>
      <c r="G99" s="181" t="str">
        <f t="shared" si="31"/>
        <v/>
      </c>
      <c r="H99" s="181" t="str">
        <f t="shared" si="32"/>
        <v/>
      </c>
      <c r="I99" s="181" t="str">
        <f t="shared" si="33"/>
        <v/>
      </c>
      <c r="J99" s="181" t="str">
        <f t="shared" si="34"/>
        <v/>
      </c>
      <c r="K99" s="181" t="str">
        <f t="shared" si="35"/>
        <v/>
      </c>
      <c r="L99" s="181" t="str">
        <f t="shared" si="36"/>
        <v/>
      </c>
      <c r="M99" s="178" t="str">
        <f t="shared" si="25"/>
        <v/>
      </c>
      <c r="N99" s="178" t="str">
        <f t="shared" si="26"/>
        <v/>
      </c>
      <c r="O99" s="178" t="str">
        <f t="shared" si="27"/>
        <v/>
      </c>
      <c r="P99" s="178" t="str">
        <f t="shared" si="28"/>
        <v/>
      </c>
      <c r="Q99" s="178" t="str">
        <f t="shared" si="29"/>
        <v/>
      </c>
      <c r="R99" s="178" t="str">
        <f t="shared" si="30"/>
        <v/>
      </c>
    </row>
    <row r="100" spans="1:18" ht="15" customHeight="1" x14ac:dyDescent="0.25">
      <c r="A100" s="83" t="s">
        <v>231</v>
      </c>
      <c r="B100" s="179"/>
      <c r="C100" s="179"/>
      <c r="D100" s="179"/>
      <c r="E100" s="180"/>
      <c r="F100" s="179"/>
      <c r="G100" s="181" t="str">
        <f t="shared" si="31"/>
        <v/>
      </c>
      <c r="H100" s="181" t="str">
        <f t="shared" si="32"/>
        <v/>
      </c>
      <c r="I100" s="181" t="str">
        <f t="shared" si="33"/>
        <v/>
      </c>
      <c r="J100" s="181" t="str">
        <f t="shared" si="34"/>
        <v/>
      </c>
      <c r="K100" s="181" t="str">
        <f t="shared" si="35"/>
        <v/>
      </c>
      <c r="L100" s="181" t="str">
        <f t="shared" si="36"/>
        <v/>
      </c>
      <c r="M100" s="178" t="str">
        <f t="shared" si="25"/>
        <v/>
      </c>
      <c r="N100" s="178" t="str">
        <f t="shared" si="26"/>
        <v/>
      </c>
      <c r="O100" s="178" t="str">
        <f t="shared" si="27"/>
        <v/>
      </c>
      <c r="P100" s="178" t="str">
        <f t="shared" si="28"/>
        <v/>
      </c>
      <c r="Q100" s="178" t="str">
        <f t="shared" si="29"/>
        <v/>
      </c>
      <c r="R100" s="178" t="str">
        <f t="shared" si="30"/>
        <v/>
      </c>
    </row>
    <row r="101" spans="1:18" x14ac:dyDescent="0.25">
      <c r="A101" s="83" t="s">
        <v>232</v>
      </c>
      <c r="B101" s="179"/>
      <c r="C101" s="179"/>
      <c r="D101" s="179"/>
      <c r="E101" s="180"/>
      <c r="F101" s="179"/>
      <c r="G101" s="181" t="str">
        <f t="shared" si="31"/>
        <v/>
      </c>
      <c r="H101" s="181" t="str">
        <f t="shared" si="32"/>
        <v/>
      </c>
      <c r="I101" s="181" t="str">
        <f t="shared" si="33"/>
        <v/>
      </c>
      <c r="J101" s="181" t="str">
        <f t="shared" si="34"/>
        <v/>
      </c>
      <c r="K101" s="181" t="str">
        <f t="shared" si="35"/>
        <v/>
      </c>
      <c r="L101" s="181" t="str">
        <f t="shared" si="36"/>
        <v/>
      </c>
      <c r="M101" s="178" t="str">
        <f t="shared" si="25"/>
        <v/>
      </c>
      <c r="N101" s="178" t="str">
        <f t="shared" si="26"/>
        <v/>
      </c>
      <c r="O101" s="178" t="str">
        <f t="shared" si="27"/>
        <v/>
      </c>
      <c r="P101" s="178" t="str">
        <f t="shared" si="28"/>
        <v/>
      </c>
      <c r="Q101" s="178" t="str">
        <f t="shared" si="29"/>
        <v/>
      </c>
      <c r="R101" s="178" t="str">
        <f t="shared" si="30"/>
        <v/>
      </c>
    </row>
    <row r="102" spans="1:18" x14ac:dyDescent="0.25">
      <c r="A102" s="83" t="s">
        <v>233</v>
      </c>
      <c r="B102" s="179"/>
      <c r="C102" s="179"/>
      <c r="D102" s="179"/>
      <c r="E102" s="180"/>
      <c r="F102" s="179"/>
      <c r="G102" s="181" t="str">
        <f t="shared" si="31"/>
        <v/>
      </c>
      <c r="H102" s="181" t="str">
        <f t="shared" si="32"/>
        <v/>
      </c>
      <c r="I102" s="181" t="str">
        <f t="shared" si="33"/>
        <v/>
      </c>
      <c r="J102" s="181" t="str">
        <f t="shared" si="34"/>
        <v/>
      </c>
      <c r="K102" s="181" t="str">
        <f t="shared" si="35"/>
        <v/>
      </c>
      <c r="L102" s="181" t="str">
        <f t="shared" si="36"/>
        <v/>
      </c>
      <c r="M102" s="178" t="str">
        <f t="shared" si="25"/>
        <v/>
      </c>
      <c r="N102" s="178" t="str">
        <f t="shared" si="26"/>
        <v/>
      </c>
      <c r="O102" s="178" t="str">
        <f t="shared" si="27"/>
        <v/>
      </c>
      <c r="P102" s="178" t="str">
        <f t="shared" si="28"/>
        <v/>
      </c>
      <c r="Q102" s="178" t="str">
        <f t="shared" si="29"/>
        <v/>
      </c>
      <c r="R102" s="178" t="str">
        <f t="shared" si="30"/>
        <v/>
      </c>
    </row>
    <row r="103" spans="1:18" ht="15" customHeight="1" x14ac:dyDescent="0.25">
      <c r="A103" s="83" t="s">
        <v>234</v>
      </c>
      <c r="B103" s="179"/>
      <c r="C103" s="179"/>
      <c r="D103" s="179"/>
      <c r="E103" s="180"/>
      <c r="F103" s="179"/>
      <c r="G103" s="181" t="str">
        <f t="shared" si="31"/>
        <v/>
      </c>
      <c r="H103" s="181" t="str">
        <f t="shared" si="32"/>
        <v/>
      </c>
      <c r="I103" s="181" t="str">
        <f t="shared" si="33"/>
        <v/>
      </c>
      <c r="J103" s="181" t="str">
        <f t="shared" si="34"/>
        <v/>
      </c>
      <c r="K103" s="181" t="str">
        <f t="shared" si="35"/>
        <v/>
      </c>
      <c r="L103" s="181" t="str">
        <f t="shared" si="36"/>
        <v/>
      </c>
      <c r="M103" s="178" t="str">
        <f t="shared" si="25"/>
        <v/>
      </c>
      <c r="N103" s="178" t="str">
        <f t="shared" si="26"/>
        <v/>
      </c>
      <c r="O103" s="178" t="str">
        <f t="shared" si="27"/>
        <v/>
      </c>
      <c r="P103" s="178" t="str">
        <f t="shared" si="28"/>
        <v/>
      </c>
      <c r="Q103" s="178" t="str">
        <f t="shared" si="29"/>
        <v/>
      </c>
      <c r="R103" s="178" t="str">
        <f t="shared" si="30"/>
        <v/>
      </c>
    </row>
    <row r="104" spans="1:18" x14ac:dyDescent="0.25">
      <c r="A104" s="83" t="s">
        <v>235</v>
      </c>
      <c r="B104" s="179"/>
      <c r="C104" s="179"/>
      <c r="D104" s="179"/>
      <c r="E104" s="180"/>
      <c r="F104" s="179"/>
      <c r="G104" s="181" t="str">
        <f t="shared" si="31"/>
        <v/>
      </c>
      <c r="H104" s="181" t="str">
        <f t="shared" si="32"/>
        <v/>
      </c>
      <c r="I104" s="181" t="str">
        <f t="shared" si="33"/>
        <v/>
      </c>
      <c r="J104" s="181" t="str">
        <f t="shared" si="34"/>
        <v/>
      </c>
      <c r="K104" s="181" t="str">
        <f t="shared" si="35"/>
        <v/>
      </c>
      <c r="L104" s="181" t="str">
        <f t="shared" si="36"/>
        <v/>
      </c>
      <c r="M104" s="178" t="str">
        <f t="shared" si="25"/>
        <v/>
      </c>
      <c r="N104" s="178" t="str">
        <f t="shared" si="26"/>
        <v/>
      </c>
      <c r="O104" s="178" t="str">
        <f t="shared" si="27"/>
        <v/>
      </c>
      <c r="P104" s="178" t="str">
        <f t="shared" si="28"/>
        <v/>
      </c>
      <c r="Q104" s="178" t="str">
        <f t="shared" si="29"/>
        <v/>
      </c>
      <c r="R104" s="178" t="str">
        <f t="shared" si="30"/>
        <v/>
      </c>
    </row>
    <row r="105" spans="1:18" x14ac:dyDescent="0.25">
      <c r="A105" s="83" t="s">
        <v>236</v>
      </c>
      <c r="B105" s="179"/>
      <c r="C105" s="179"/>
      <c r="D105" s="179"/>
      <c r="E105" s="180"/>
      <c r="F105" s="179"/>
      <c r="G105" s="181" t="str">
        <f t="shared" si="31"/>
        <v/>
      </c>
      <c r="H105" s="181" t="str">
        <f t="shared" si="32"/>
        <v/>
      </c>
      <c r="I105" s="181" t="str">
        <f t="shared" si="33"/>
        <v/>
      </c>
      <c r="J105" s="181" t="str">
        <f t="shared" si="34"/>
        <v/>
      </c>
      <c r="K105" s="181" t="str">
        <f t="shared" si="35"/>
        <v/>
      </c>
      <c r="L105" s="181" t="str">
        <f t="shared" si="36"/>
        <v/>
      </c>
      <c r="M105" s="178" t="str">
        <f t="shared" si="25"/>
        <v/>
      </c>
      <c r="N105" s="178" t="str">
        <f t="shared" si="26"/>
        <v/>
      </c>
      <c r="O105" s="178" t="str">
        <f t="shared" si="27"/>
        <v/>
      </c>
      <c r="P105" s="178" t="str">
        <f t="shared" si="28"/>
        <v/>
      </c>
      <c r="Q105" s="178" t="str">
        <f t="shared" si="29"/>
        <v/>
      </c>
      <c r="R105" s="178" t="str">
        <f t="shared" si="30"/>
        <v/>
      </c>
    </row>
    <row r="106" spans="1:18" x14ac:dyDescent="0.25">
      <c r="A106" s="83" t="s">
        <v>237</v>
      </c>
      <c r="B106" s="179"/>
      <c r="C106" s="179"/>
      <c r="D106" s="179"/>
      <c r="E106" s="180"/>
      <c r="F106" s="179"/>
      <c r="G106" s="181" t="str">
        <f t="shared" si="31"/>
        <v/>
      </c>
      <c r="H106" s="181" t="str">
        <f t="shared" si="32"/>
        <v/>
      </c>
      <c r="I106" s="181" t="str">
        <f t="shared" si="33"/>
        <v/>
      </c>
      <c r="J106" s="181" t="str">
        <f t="shared" si="34"/>
        <v/>
      </c>
      <c r="K106" s="181" t="str">
        <f t="shared" si="35"/>
        <v/>
      </c>
      <c r="L106" s="181" t="str">
        <f t="shared" si="36"/>
        <v/>
      </c>
      <c r="M106" s="178" t="str">
        <f t="shared" si="25"/>
        <v/>
      </c>
      <c r="N106" s="178" t="str">
        <f t="shared" si="26"/>
        <v/>
      </c>
      <c r="O106" s="178" t="str">
        <f t="shared" si="27"/>
        <v/>
      </c>
      <c r="P106" s="178" t="str">
        <f t="shared" si="28"/>
        <v/>
      </c>
      <c r="Q106" s="178" t="str">
        <f t="shared" si="29"/>
        <v/>
      </c>
      <c r="R106" s="178" t="str">
        <f t="shared" si="30"/>
        <v/>
      </c>
    </row>
    <row r="107" spans="1:18" x14ac:dyDescent="0.25">
      <c r="A107" s="83" t="s">
        <v>238</v>
      </c>
      <c r="B107" s="179"/>
      <c r="C107" s="179"/>
      <c r="D107" s="179"/>
      <c r="E107" s="180"/>
      <c r="F107" s="179"/>
      <c r="G107" s="181" t="str">
        <f t="shared" si="31"/>
        <v/>
      </c>
      <c r="H107" s="181" t="str">
        <f t="shared" si="32"/>
        <v/>
      </c>
      <c r="I107" s="181" t="str">
        <f t="shared" si="33"/>
        <v/>
      </c>
      <c r="J107" s="181" t="str">
        <f t="shared" si="34"/>
        <v/>
      </c>
      <c r="K107" s="181" t="str">
        <f t="shared" si="35"/>
        <v/>
      </c>
      <c r="L107" s="181" t="str">
        <f t="shared" si="36"/>
        <v/>
      </c>
      <c r="M107" s="178" t="str">
        <f t="shared" si="25"/>
        <v/>
      </c>
      <c r="N107" s="178" t="str">
        <f t="shared" si="26"/>
        <v/>
      </c>
      <c r="O107" s="178" t="str">
        <f t="shared" si="27"/>
        <v/>
      </c>
      <c r="P107" s="178" t="str">
        <f t="shared" si="28"/>
        <v/>
      </c>
      <c r="Q107" s="178" t="str">
        <f t="shared" si="29"/>
        <v/>
      </c>
      <c r="R107" s="178" t="str">
        <f t="shared" si="30"/>
        <v/>
      </c>
    </row>
    <row r="108" spans="1:18" x14ac:dyDescent="0.25">
      <c r="A108" s="83" t="s">
        <v>239</v>
      </c>
      <c r="B108" s="179"/>
      <c r="C108" s="179"/>
      <c r="D108" s="179"/>
      <c r="E108" s="180"/>
      <c r="F108" s="179"/>
      <c r="G108" s="181" t="str">
        <f t="shared" si="31"/>
        <v/>
      </c>
      <c r="H108" s="181" t="str">
        <f t="shared" si="32"/>
        <v/>
      </c>
      <c r="I108" s="181" t="str">
        <f t="shared" si="33"/>
        <v/>
      </c>
      <c r="J108" s="181" t="str">
        <f t="shared" si="34"/>
        <v/>
      </c>
      <c r="K108" s="181" t="str">
        <f t="shared" si="35"/>
        <v/>
      </c>
      <c r="L108" s="181" t="str">
        <f t="shared" si="36"/>
        <v/>
      </c>
      <c r="M108" s="178" t="str">
        <f t="shared" si="25"/>
        <v/>
      </c>
      <c r="N108" s="178" t="str">
        <f t="shared" si="26"/>
        <v/>
      </c>
      <c r="O108" s="178" t="str">
        <f t="shared" si="27"/>
        <v/>
      </c>
      <c r="P108" s="178" t="str">
        <f t="shared" si="28"/>
        <v/>
      </c>
      <c r="Q108" s="178" t="str">
        <f t="shared" si="29"/>
        <v/>
      </c>
      <c r="R108" s="178" t="str">
        <f t="shared" si="30"/>
        <v/>
      </c>
    </row>
    <row r="109" spans="1:18" x14ac:dyDescent="0.25">
      <c r="A109" s="83" t="s">
        <v>240</v>
      </c>
      <c r="B109" s="179"/>
      <c r="C109" s="179"/>
      <c r="D109" s="179"/>
      <c r="E109" s="180"/>
      <c r="F109" s="179"/>
      <c r="G109" s="181" t="str">
        <f t="shared" si="31"/>
        <v/>
      </c>
      <c r="H109" s="181" t="str">
        <f t="shared" si="32"/>
        <v/>
      </c>
      <c r="I109" s="181" t="str">
        <f t="shared" si="33"/>
        <v/>
      </c>
      <c r="J109" s="181" t="str">
        <f t="shared" si="34"/>
        <v/>
      </c>
      <c r="K109" s="181" t="str">
        <f t="shared" si="35"/>
        <v/>
      </c>
      <c r="L109" s="181" t="str">
        <f t="shared" si="36"/>
        <v/>
      </c>
      <c r="M109" s="178" t="str">
        <f t="shared" si="25"/>
        <v/>
      </c>
      <c r="N109" s="178" t="str">
        <f t="shared" si="26"/>
        <v/>
      </c>
      <c r="O109" s="178" t="str">
        <f t="shared" si="27"/>
        <v/>
      </c>
      <c r="P109" s="178" t="str">
        <f t="shared" si="28"/>
        <v/>
      </c>
      <c r="Q109" s="178" t="str">
        <f t="shared" si="29"/>
        <v/>
      </c>
      <c r="R109" s="178" t="str">
        <f t="shared" si="30"/>
        <v/>
      </c>
    </row>
    <row r="110" spans="1:18" x14ac:dyDescent="0.25">
      <c r="A110" s="83" t="s">
        <v>241</v>
      </c>
      <c r="B110" s="179"/>
      <c r="C110" s="179"/>
      <c r="D110" s="179"/>
      <c r="E110" s="180"/>
      <c r="F110" s="179"/>
      <c r="G110" s="181" t="str">
        <f t="shared" si="31"/>
        <v/>
      </c>
      <c r="H110" s="181" t="str">
        <f t="shared" si="32"/>
        <v/>
      </c>
      <c r="I110" s="181" t="str">
        <f t="shared" si="33"/>
        <v/>
      </c>
      <c r="J110" s="181" t="str">
        <f t="shared" si="34"/>
        <v/>
      </c>
      <c r="K110" s="181" t="str">
        <f t="shared" si="35"/>
        <v/>
      </c>
      <c r="L110" s="181" t="str">
        <f t="shared" si="36"/>
        <v/>
      </c>
      <c r="M110" s="178" t="str">
        <f t="shared" si="25"/>
        <v/>
      </c>
      <c r="N110" s="178" t="str">
        <f t="shared" si="26"/>
        <v/>
      </c>
      <c r="O110" s="178" t="str">
        <f t="shared" si="27"/>
        <v/>
      </c>
      <c r="P110" s="178" t="str">
        <f t="shared" si="28"/>
        <v/>
      </c>
      <c r="Q110" s="178" t="str">
        <f t="shared" si="29"/>
        <v/>
      </c>
      <c r="R110" s="178" t="str">
        <f t="shared" si="30"/>
        <v/>
      </c>
    </row>
    <row r="111" spans="1:18" x14ac:dyDescent="0.25">
      <c r="A111" s="83" t="s">
        <v>242</v>
      </c>
      <c r="B111" s="179"/>
      <c r="C111" s="179"/>
      <c r="D111" s="179"/>
      <c r="E111" s="180"/>
      <c r="F111" s="179"/>
      <c r="G111" s="181" t="str">
        <f t="shared" si="31"/>
        <v/>
      </c>
      <c r="H111" s="181" t="str">
        <f t="shared" si="32"/>
        <v/>
      </c>
      <c r="I111" s="181" t="str">
        <f t="shared" si="33"/>
        <v/>
      </c>
      <c r="J111" s="181" t="str">
        <f t="shared" si="34"/>
        <v/>
      </c>
      <c r="K111" s="181" t="str">
        <f t="shared" si="35"/>
        <v/>
      </c>
      <c r="L111" s="181" t="str">
        <f t="shared" si="36"/>
        <v/>
      </c>
      <c r="M111" s="178" t="str">
        <f t="shared" si="25"/>
        <v/>
      </c>
      <c r="N111" s="178" t="str">
        <f t="shared" si="26"/>
        <v/>
      </c>
      <c r="O111" s="178" t="str">
        <f t="shared" si="27"/>
        <v/>
      </c>
      <c r="P111" s="178" t="str">
        <f t="shared" si="28"/>
        <v/>
      </c>
      <c r="Q111" s="178" t="str">
        <f t="shared" si="29"/>
        <v/>
      </c>
      <c r="R111" s="178" t="str">
        <f t="shared" si="30"/>
        <v/>
      </c>
    </row>
    <row r="112" spans="1:18" x14ac:dyDescent="0.25">
      <c r="A112" s="83" t="s">
        <v>243</v>
      </c>
      <c r="B112" s="179"/>
      <c r="C112" s="179"/>
      <c r="D112" s="179"/>
      <c r="E112" s="180"/>
      <c r="F112" s="179"/>
      <c r="G112" s="181" t="str">
        <f t="shared" si="31"/>
        <v/>
      </c>
      <c r="H112" s="181" t="str">
        <f t="shared" si="32"/>
        <v/>
      </c>
      <c r="I112" s="181" t="str">
        <f t="shared" si="33"/>
        <v/>
      </c>
      <c r="J112" s="181" t="str">
        <f t="shared" si="34"/>
        <v/>
      </c>
      <c r="K112" s="181" t="str">
        <f t="shared" si="35"/>
        <v/>
      </c>
      <c r="L112" s="181" t="str">
        <f t="shared" si="36"/>
        <v/>
      </c>
      <c r="M112" s="178" t="str">
        <f t="shared" si="25"/>
        <v/>
      </c>
      <c r="N112" s="178" t="str">
        <f t="shared" si="26"/>
        <v/>
      </c>
      <c r="O112" s="178" t="str">
        <f t="shared" si="27"/>
        <v/>
      </c>
      <c r="P112" s="178" t="str">
        <f t="shared" si="28"/>
        <v/>
      </c>
      <c r="Q112" s="178" t="str">
        <f t="shared" si="29"/>
        <v/>
      </c>
      <c r="R112" s="178" t="str">
        <f t="shared" si="30"/>
        <v/>
      </c>
    </row>
    <row r="113" spans="1:18" x14ac:dyDescent="0.25">
      <c r="A113" s="83" t="s">
        <v>244</v>
      </c>
      <c r="B113" s="179"/>
      <c r="C113" s="179"/>
      <c r="D113" s="179"/>
      <c r="E113" s="180"/>
      <c r="F113" s="179"/>
      <c r="G113" s="181" t="str">
        <f t="shared" si="31"/>
        <v/>
      </c>
      <c r="H113" s="181" t="str">
        <f t="shared" si="32"/>
        <v/>
      </c>
      <c r="I113" s="181" t="str">
        <f t="shared" si="33"/>
        <v/>
      </c>
      <c r="J113" s="181" t="str">
        <f t="shared" si="34"/>
        <v/>
      </c>
      <c r="K113" s="181" t="str">
        <f t="shared" si="35"/>
        <v/>
      </c>
      <c r="L113" s="181" t="str">
        <f t="shared" si="36"/>
        <v/>
      </c>
      <c r="M113" s="178" t="str">
        <f t="shared" si="25"/>
        <v/>
      </c>
      <c r="N113" s="178" t="str">
        <f t="shared" si="26"/>
        <v/>
      </c>
      <c r="O113" s="178" t="str">
        <f t="shared" si="27"/>
        <v/>
      </c>
      <c r="P113" s="178" t="str">
        <f t="shared" si="28"/>
        <v/>
      </c>
      <c r="Q113" s="178" t="str">
        <f t="shared" si="29"/>
        <v/>
      </c>
      <c r="R113" s="178" t="str">
        <f t="shared" si="30"/>
        <v/>
      </c>
    </row>
    <row r="114" spans="1:18" x14ac:dyDescent="0.25">
      <c r="A114" s="83" t="s">
        <v>245</v>
      </c>
      <c r="B114" s="179"/>
      <c r="C114" s="179"/>
      <c r="D114" s="179"/>
      <c r="E114" s="180"/>
      <c r="F114" s="179"/>
      <c r="G114" s="181" t="str">
        <f t="shared" si="31"/>
        <v/>
      </c>
      <c r="H114" s="181" t="str">
        <f t="shared" si="32"/>
        <v/>
      </c>
      <c r="I114" s="181" t="str">
        <f t="shared" si="33"/>
        <v/>
      </c>
      <c r="J114" s="181" t="str">
        <f t="shared" si="34"/>
        <v/>
      </c>
      <c r="K114" s="181" t="str">
        <f t="shared" si="35"/>
        <v/>
      </c>
      <c r="L114" s="181" t="str">
        <f t="shared" si="36"/>
        <v/>
      </c>
      <c r="M114" s="178" t="str">
        <f t="shared" si="25"/>
        <v/>
      </c>
      <c r="N114" s="178" t="str">
        <f t="shared" si="26"/>
        <v/>
      </c>
      <c r="O114" s="178" t="str">
        <f t="shared" si="27"/>
        <v/>
      </c>
      <c r="P114" s="178" t="str">
        <f t="shared" si="28"/>
        <v/>
      </c>
      <c r="Q114" s="178" t="str">
        <f t="shared" si="29"/>
        <v/>
      </c>
      <c r="R114" s="178" t="str">
        <f t="shared" si="30"/>
        <v/>
      </c>
    </row>
    <row r="115" spans="1:18" x14ac:dyDescent="0.25">
      <c r="A115" s="83" t="s">
        <v>246</v>
      </c>
      <c r="B115" s="179"/>
      <c r="C115" s="179"/>
      <c r="D115" s="179"/>
      <c r="E115" s="180"/>
      <c r="F115" s="179"/>
      <c r="G115" s="181" t="str">
        <f t="shared" si="31"/>
        <v/>
      </c>
      <c r="H115" s="181" t="str">
        <f t="shared" si="32"/>
        <v/>
      </c>
      <c r="I115" s="181" t="str">
        <f t="shared" si="33"/>
        <v/>
      </c>
      <c r="J115" s="181" t="str">
        <f t="shared" si="34"/>
        <v/>
      </c>
      <c r="K115" s="181" t="str">
        <f t="shared" si="35"/>
        <v/>
      </c>
      <c r="L115" s="181" t="str">
        <f t="shared" si="36"/>
        <v/>
      </c>
      <c r="M115" s="178" t="str">
        <f t="shared" si="25"/>
        <v/>
      </c>
      <c r="N115" s="178" t="str">
        <f t="shared" si="26"/>
        <v/>
      </c>
      <c r="O115" s="178" t="str">
        <f t="shared" si="27"/>
        <v/>
      </c>
      <c r="P115" s="178" t="str">
        <f t="shared" si="28"/>
        <v/>
      </c>
      <c r="Q115" s="178" t="str">
        <f t="shared" si="29"/>
        <v/>
      </c>
      <c r="R115" s="178" t="str">
        <f t="shared" si="30"/>
        <v/>
      </c>
    </row>
    <row r="116" spans="1:18" x14ac:dyDescent="0.25">
      <c r="A116" s="83" t="s">
        <v>247</v>
      </c>
      <c r="B116" s="179"/>
      <c r="C116" s="179"/>
      <c r="D116" s="179"/>
      <c r="E116" s="180"/>
      <c r="F116" s="179"/>
      <c r="G116" s="181" t="str">
        <f t="shared" si="31"/>
        <v/>
      </c>
      <c r="H116" s="181" t="str">
        <f t="shared" si="32"/>
        <v/>
      </c>
      <c r="I116" s="181" t="str">
        <f t="shared" si="33"/>
        <v/>
      </c>
      <c r="J116" s="181" t="str">
        <f t="shared" si="34"/>
        <v/>
      </c>
      <c r="K116" s="181" t="str">
        <f t="shared" si="35"/>
        <v/>
      </c>
      <c r="L116" s="181" t="str">
        <f t="shared" si="36"/>
        <v/>
      </c>
      <c r="M116" s="178" t="str">
        <f t="shared" si="25"/>
        <v/>
      </c>
      <c r="N116" s="178" t="str">
        <f t="shared" si="26"/>
        <v/>
      </c>
      <c r="O116" s="178" t="str">
        <f t="shared" si="27"/>
        <v/>
      </c>
      <c r="P116" s="178" t="str">
        <f t="shared" si="28"/>
        <v/>
      </c>
      <c r="Q116" s="178" t="str">
        <f t="shared" si="29"/>
        <v/>
      </c>
      <c r="R116" s="178" t="str">
        <f t="shared" si="30"/>
        <v/>
      </c>
    </row>
    <row r="117" spans="1:18" x14ac:dyDescent="0.25">
      <c r="A117" s="83" t="s">
        <v>248</v>
      </c>
      <c r="B117" s="179"/>
      <c r="C117" s="179"/>
      <c r="D117" s="179"/>
      <c r="E117" s="180"/>
      <c r="F117" s="179"/>
      <c r="G117" s="181" t="str">
        <f t="shared" si="31"/>
        <v/>
      </c>
      <c r="H117" s="181" t="str">
        <f t="shared" si="32"/>
        <v/>
      </c>
      <c r="I117" s="181" t="str">
        <f t="shared" si="33"/>
        <v/>
      </c>
      <c r="J117" s="181" t="str">
        <f t="shared" si="34"/>
        <v/>
      </c>
      <c r="K117" s="181" t="str">
        <f t="shared" si="35"/>
        <v/>
      </c>
      <c r="L117" s="181" t="str">
        <f t="shared" si="36"/>
        <v/>
      </c>
      <c r="M117" s="178" t="str">
        <f t="shared" si="25"/>
        <v/>
      </c>
      <c r="N117" s="178" t="str">
        <f t="shared" si="26"/>
        <v/>
      </c>
      <c r="O117" s="178" t="str">
        <f t="shared" si="27"/>
        <v/>
      </c>
      <c r="P117" s="178" t="str">
        <f t="shared" si="28"/>
        <v/>
      </c>
      <c r="Q117" s="178" t="str">
        <f t="shared" si="29"/>
        <v/>
      </c>
      <c r="R117" s="178" t="str">
        <f t="shared" si="30"/>
        <v/>
      </c>
    </row>
    <row r="118" spans="1:18" x14ac:dyDescent="0.25">
      <c r="A118" s="83" t="s">
        <v>249</v>
      </c>
      <c r="B118" s="179"/>
      <c r="C118" s="179"/>
      <c r="D118" s="179"/>
      <c r="E118" s="180"/>
      <c r="F118" s="179"/>
      <c r="G118" s="181" t="str">
        <f t="shared" si="31"/>
        <v/>
      </c>
      <c r="H118" s="181" t="str">
        <f t="shared" si="32"/>
        <v/>
      </c>
      <c r="I118" s="181" t="str">
        <f t="shared" si="33"/>
        <v/>
      </c>
      <c r="J118" s="181" t="str">
        <f t="shared" si="34"/>
        <v/>
      </c>
      <c r="K118" s="181" t="str">
        <f t="shared" si="35"/>
        <v/>
      </c>
      <c r="L118" s="181" t="str">
        <f t="shared" si="36"/>
        <v/>
      </c>
      <c r="M118" s="178" t="str">
        <f t="shared" si="25"/>
        <v/>
      </c>
      <c r="N118" s="178" t="str">
        <f t="shared" si="26"/>
        <v/>
      </c>
      <c r="O118" s="178" t="str">
        <f t="shared" si="27"/>
        <v/>
      </c>
      <c r="P118" s="178" t="str">
        <f t="shared" si="28"/>
        <v/>
      </c>
      <c r="Q118" s="178" t="str">
        <f t="shared" si="29"/>
        <v/>
      </c>
      <c r="R118" s="178" t="str">
        <f t="shared" si="30"/>
        <v/>
      </c>
    </row>
    <row r="119" spans="1:18" x14ac:dyDescent="0.25">
      <c r="A119" s="83" t="s">
        <v>250</v>
      </c>
      <c r="B119" s="179"/>
      <c r="C119" s="179"/>
      <c r="D119" s="179"/>
      <c r="E119" s="180"/>
      <c r="F119" s="179"/>
      <c r="G119" s="181" t="str">
        <f t="shared" si="31"/>
        <v/>
      </c>
      <c r="H119" s="181" t="str">
        <f t="shared" si="32"/>
        <v/>
      </c>
      <c r="I119" s="181" t="str">
        <f t="shared" si="33"/>
        <v/>
      </c>
      <c r="J119" s="181" t="str">
        <f t="shared" si="34"/>
        <v/>
      </c>
      <c r="K119" s="181" t="str">
        <f t="shared" si="35"/>
        <v/>
      </c>
      <c r="L119" s="181" t="str">
        <f t="shared" si="36"/>
        <v/>
      </c>
      <c r="M119" s="178" t="str">
        <f t="shared" si="25"/>
        <v/>
      </c>
      <c r="N119" s="178" t="str">
        <f t="shared" si="26"/>
        <v/>
      </c>
      <c r="O119" s="178" t="str">
        <f t="shared" si="27"/>
        <v/>
      </c>
      <c r="P119" s="178" t="str">
        <f t="shared" si="28"/>
        <v/>
      </c>
      <c r="Q119" s="178" t="str">
        <f t="shared" si="29"/>
        <v/>
      </c>
      <c r="R119" s="178" t="str">
        <f t="shared" si="30"/>
        <v/>
      </c>
    </row>
    <row r="120" spans="1:18" x14ac:dyDescent="0.25">
      <c r="A120" s="83" t="s">
        <v>251</v>
      </c>
      <c r="B120" s="179"/>
      <c r="C120" s="179"/>
      <c r="D120" s="179"/>
      <c r="E120" s="180"/>
      <c r="F120" s="179"/>
      <c r="G120" s="181" t="str">
        <f t="shared" si="31"/>
        <v/>
      </c>
      <c r="H120" s="181" t="str">
        <f t="shared" si="32"/>
        <v/>
      </c>
      <c r="I120" s="181" t="str">
        <f t="shared" si="33"/>
        <v/>
      </c>
      <c r="J120" s="181" t="str">
        <f t="shared" si="34"/>
        <v/>
      </c>
      <c r="K120" s="181" t="str">
        <f t="shared" si="35"/>
        <v/>
      </c>
      <c r="L120" s="181" t="str">
        <f t="shared" si="36"/>
        <v/>
      </c>
      <c r="M120" s="178" t="str">
        <f t="shared" si="25"/>
        <v/>
      </c>
      <c r="N120" s="178" t="str">
        <f t="shared" si="26"/>
        <v/>
      </c>
      <c r="O120" s="178" t="str">
        <f t="shared" si="27"/>
        <v/>
      </c>
      <c r="P120" s="178" t="str">
        <f t="shared" si="28"/>
        <v/>
      </c>
      <c r="Q120" s="178" t="str">
        <f t="shared" si="29"/>
        <v/>
      </c>
      <c r="R120" s="178" t="str">
        <f t="shared" si="30"/>
        <v/>
      </c>
    </row>
    <row r="121" spans="1:18" x14ac:dyDescent="0.25">
      <c r="A121" s="83" t="s">
        <v>252</v>
      </c>
      <c r="B121" s="179"/>
      <c r="C121" s="179"/>
      <c r="D121" s="179"/>
      <c r="E121" s="180"/>
      <c r="F121" s="179"/>
      <c r="G121" s="181" t="str">
        <f t="shared" si="31"/>
        <v/>
      </c>
      <c r="H121" s="181" t="str">
        <f t="shared" si="32"/>
        <v/>
      </c>
      <c r="I121" s="181" t="str">
        <f t="shared" si="33"/>
        <v/>
      </c>
      <c r="J121" s="181" t="str">
        <f t="shared" si="34"/>
        <v/>
      </c>
      <c r="K121" s="181" t="str">
        <f t="shared" si="35"/>
        <v/>
      </c>
      <c r="L121" s="181" t="str">
        <f t="shared" si="36"/>
        <v/>
      </c>
      <c r="M121" s="178" t="str">
        <f t="shared" si="25"/>
        <v/>
      </c>
      <c r="N121" s="178" t="str">
        <f t="shared" si="26"/>
        <v/>
      </c>
      <c r="O121" s="178" t="str">
        <f t="shared" si="27"/>
        <v/>
      </c>
      <c r="P121" s="178" t="str">
        <f t="shared" si="28"/>
        <v/>
      </c>
      <c r="Q121" s="178" t="str">
        <f t="shared" si="29"/>
        <v/>
      </c>
      <c r="R121" s="178" t="str">
        <f t="shared" si="30"/>
        <v/>
      </c>
    </row>
    <row r="122" spans="1:18" x14ac:dyDescent="0.25">
      <c r="A122" s="83" t="s">
        <v>253</v>
      </c>
      <c r="B122" s="179"/>
      <c r="C122" s="179"/>
      <c r="D122" s="179"/>
      <c r="E122" s="180"/>
      <c r="F122" s="179"/>
      <c r="G122" s="181" t="str">
        <f t="shared" si="31"/>
        <v/>
      </c>
      <c r="H122" s="181" t="str">
        <f t="shared" si="32"/>
        <v/>
      </c>
      <c r="I122" s="181" t="str">
        <f t="shared" si="33"/>
        <v/>
      </c>
      <c r="J122" s="181" t="str">
        <f t="shared" si="34"/>
        <v/>
      </c>
      <c r="K122" s="181" t="str">
        <f t="shared" si="35"/>
        <v/>
      </c>
      <c r="L122" s="181" t="str">
        <f t="shared" si="36"/>
        <v/>
      </c>
      <c r="M122" s="178" t="str">
        <f t="shared" si="25"/>
        <v/>
      </c>
      <c r="N122" s="178" t="str">
        <f t="shared" si="26"/>
        <v/>
      </c>
      <c r="O122" s="178" t="str">
        <f t="shared" si="27"/>
        <v/>
      </c>
      <c r="P122" s="178" t="str">
        <f t="shared" si="28"/>
        <v/>
      </c>
      <c r="Q122" s="178" t="str">
        <f t="shared" si="29"/>
        <v/>
      </c>
      <c r="R122" s="178" t="str">
        <f t="shared" si="30"/>
        <v/>
      </c>
    </row>
    <row r="123" spans="1:18" x14ac:dyDescent="0.25">
      <c r="A123" s="83" t="s">
        <v>254</v>
      </c>
      <c r="B123" s="179"/>
      <c r="C123" s="179"/>
      <c r="D123" s="179"/>
      <c r="E123" s="180"/>
      <c r="F123" s="179"/>
      <c r="G123" s="181" t="str">
        <f t="shared" si="31"/>
        <v/>
      </c>
      <c r="H123" s="181" t="str">
        <f t="shared" si="32"/>
        <v/>
      </c>
      <c r="I123" s="181" t="str">
        <f t="shared" si="33"/>
        <v/>
      </c>
      <c r="J123" s="181" t="str">
        <f t="shared" si="34"/>
        <v/>
      </c>
      <c r="K123" s="181" t="str">
        <f t="shared" si="35"/>
        <v/>
      </c>
      <c r="L123" s="181" t="str">
        <f t="shared" si="36"/>
        <v/>
      </c>
      <c r="M123" s="178" t="str">
        <f t="shared" si="25"/>
        <v/>
      </c>
      <c r="N123" s="178" t="str">
        <f t="shared" si="26"/>
        <v/>
      </c>
      <c r="O123" s="178" t="str">
        <f t="shared" si="27"/>
        <v/>
      </c>
      <c r="P123" s="178" t="str">
        <f t="shared" si="28"/>
        <v/>
      </c>
      <c r="Q123" s="178" t="str">
        <f t="shared" si="29"/>
        <v/>
      </c>
      <c r="R123" s="178" t="str">
        <f t="shared" si="30"/>
        <v/>
      </c>
    </row>
    <row r="124" spans="1:18" x14ac:dyDescent="0.25">
      <c r="A124" s="83" t="s">
        <v>255</v>
      </c>
      <c r="B124" s="179"/>
      <c r="C124" s="179"/>
      <c r="D124" s="179"/>
      <c r="E124" s="180"/>
      <c r="F124" s="179"/>
      <c r="G124" s="181" t="str">
        <f t="shared" si="31"/>
        <v/>
      </c>
      <c r="H124" s="181" t="str">
        <f t="shared" si="32"/>
        <v/>
      </c>
      <c r="I124" s="181" t="str">
        <f t="shared" si="33"/>
        <v/>
      </c>
      <c r="J124" s="181" t="str">
        <f t="shared" si="34"/>
        <v/>
      </c>
      <c r="K124" s="181" t="str">
        <f t="shared" si="35"/>
        <v/>
      </c>
      <c r="L124" s="181" t="str">
        <f t="shared" si="36"/>
        <v/>
      </c>
      <c r="M124" s="178" t="str">
        <f t="shared" si="25"/>
        <v/>
      </c>
      <c r="N124" s="178" t="str">
        <f t="shared" si="26"/>
        <v/>
      </c>
      <c r="O124" s="178" t="str">
        <f t="shared" si="27"/>
        <v/>
      </c>
      <c r="P124" s="178" t="str">
        <f t="shared" si="28"/>
        <v/>
      </c>
      <c r="Q124" s="178" t="str">
        <f t="shared" si="29"/>
        <v/>
      </c>
      <c r="R124" s="178" t="str">
        <f t="shared" si="30"/>
        <v/>
      </c>
    </row>
    <row r="125" spans="1:18" x14ac:dyDescent="0.25">
      <c r="A125" s="83" t="s">
        <v>256</v>
      </c>
      <c r="B125" s="179"/>
      <c r="C125" s="179"/>
      <c r="D125" s="179"/>
      <c r="E125" s="180"/>
      <c r="F125" s="179"/>
      <c r="G125" s="181" t="str">
        <f t="shared" si="31"/>
        <v/>
      </c>
      <c r="H125" s="181" t="str">
        <f t="shared" si="32"/>
        <v/>
      </c>
      <c r="I125" s="181" t="str">
        <f t="shared" si="33"/>
        <v/>
      </c>
      <c r="J125" s="181" t="str">
        <f t="shared" si="34"/>
        <v/>
      </c>
      <c r="K125" s="181" t="str">
        <f t="shared" si="35"/>
        <v/>
      </c>
      <c r="L125" s="181" t="str">
        <f t="shared" si="36"/>
        <v/>
      </c>
      <c r="M125" s="178" t="str">
        <f t="shared" si="25"/>
        <v/>
      </c>
      <c r="N125" s="178" t="str">
        <f t="shared" si="26"/>
        <v/>
      </c>
      <c r="O125" s="178" t="str">
        <f t="shared" si="27"/>
        <v/>
      </c>
      <c r="P125" s="178" t="str">
        <f t="shared" si="28"/>
        <v/>
      </c>
      <c r="Q125" s="178" t="str">
        <f t="shared" si="29"/>
        <v/>
      </c>
      <c r="R125" s="178" t="str">
        <f t="shared" si="30"/>
        <v/>
      </c>
    </row>
    <row r="126" spans="1:18" x14ac:dyDescent="0.25">
      <c r="A126" s="83" t="s">
        <v>257</v>
      </c>
      <c r="B126" s="179"/>
      <c r="C126" s="179"/>
      <c r="D126" s="179"/>
      <c r="E126" s="180"/>
      <c r="F126" s="179"/>
      <c r="G126" s="181" t="str">
        <f t="shared" si="31"/>
        <v/>
      </c>
      <c r="H126" s="181" t="str">
        <f t="shared" si="32"/>
        <v/>
      </c>
      <c r="I126" s="181" t="str">
        <f t="shared" si="33"/>
        <v/>
      </c>
      <c r="J126" s="181" t="str">
        <f t="shared" si="34"/>
        <v/>
      </c>
      <c r="K126" s="181" t="str">
        <f t="shared" si="35"/>
        <v/>
      </c>
      <c r="L126" s="181" t="str">
        <f t="shared" si="36"/>
        <v/>
      </c>
      <c r="M126" s="178" t="str">
        <f t="shared" si="25"/>
        <v/>
      </c>
      <c r="N126" s="178" t="str">
        <f t="shared" si="26"/>
        <v/>
      </c>
      <c r="O126" s="178" t="str">
        <f t="shared" si="27"/>
        <v/>
      </c>
      <c r="P126" s="178" t="str">
        <f t="shared" si="28"/>
        <v/>
      </c>
      <c r="Q126" s="178" t="str">
        <f t="shared" si="29"/>
        <v/>
      </c>
      <c r="R126" s="178" t="str">
        <f t="shared" si="30"/>
        <v/>
      </c>
    </row>
    <row r="127" spans="1:18" x14ac:dyDescent="0.25">
      <c r="A127" s="83" t="s">
        <v>258</v>
      </c>
      <c r="B127" s="179"/>
      <c r="C127" s="179"/>
      <c r="D127" s="179"/>
      <c r="E127" s="180"/>
      <c r="F127" s="179"/>
      <c r="G127" s="181" t="str">
        <f t="shared" si="31"/>
        <v/>
      </c>
      <c r="H127" s="181" t="str">
        <f t="shared" si="32"/>
        <v/>
      </c>
      <c r="I127" s="181" t="str">
        <f t="shared" si="33"/>
        <v/>
      </c>
      <c r="J127" s="181" t="str">
        <f t="shared" si="34"/>
        <v/>
      </c>
      <c r="K127" s="181" t="str">
        <f t="shared" si="35"/>
        <v/>
      </c>
      <c r="L127" s="181" t="str">
        <f t="shared" si="36"/>
        <v/>
      </c>
      <c r="M127" s="178" t="str">
        <f t="shared" si="25"/>
        <v/>
      </c>
      <c r="N127" s="178" t="str">
        <f t="shared" si="26"/>
        <v/>
      </c>
      <c r="O127" s="178" t="str">
        <f t="shared" si="27"/>
        <v/>
      </c>
      <c r="P127" s="178" t="str">
        <f t="shared" si="28"/>
        <v/>
      </c>
      <c r="Q127" s="178" t="str">
        <f t="shared" si="29"/>
        <v/>
      </c>
      <c r="R127" s="178" t="str">
        <f t="shared" si="30"/>
        <v/>
      </c>
    </row>
    <row r="128" spans="1:18" x14ac:dyDescent="0.25">
      <c r="A128" s="83" t="s">
        <v>259</v>
      </c>
      <c r="B128" s="179"/>
      <c r="C128" s="179"/>
      <c r="D128" s="179"/>
      <c r="E128" s="180"/>
      <c r="F128" s="179"/>
      <c r="G128" s="181" t="str">
        <f t="shared" si="31"/>
        <v/>
      </c>
      <c r="H128" s="181" t="str">
        <f t="shared" si="32"/>
        <v/>
      </c>
      <c r="I128" s="181" t="str">
        <f t="shared" si="33"/>
        <v/>
      </c>
      <c r="J128" s="181" t="str">
        <f t="shared" si="34"/>
        <v/>
      </c>
      <c r="K128" s="181" t="str">
        <f t="shared" si="35"/>
        <v/>
      </c>
      <c r="L128" s="181" t="str">
        <f t="shared" si="36"/>
        <v/>
      </c>
      <c r="M128" s="178" t="str">
        <f t="shared" si="25"/>
        <v/>
      </c>
      <c r="N128" s="178" t="str">
        <f t="shared" si="26"/>
        <v/>
      </c>
      <c r="O128" s="178" t="str">
        <f t="shared" si="27"/>
        <v/>
      </c>
      <c r="P128" s="178" t="str">
        <f t="shared" si="28"/>
        <v/>
      </c>
      <c r="Q128" s="178" t="str">
        <f t="shared" si="29"/>
        <v/>
      </c>
      <c r="R128" s="178" t="str">
        <f t="shared" si="30"/>
        <v/>
      </c>
    </row>
    <row r="129" spans="1:18" x14ac:dyDescent="0.25">
      <c r="A129" s="83" t="s">
        <v>260</v>
      </c>
      <c r="B129" s="179"/>
      <c r="C129" s="179"/>
      <c r="D129" s="179"/>
      <c r="E129" s="180"/>
      <c r="F129" s="179"/>
      <c r="G129" s="181" t="str">
        <f t="shared" si="31"/>
        <v/>
      </c>
      <c r="H129" s="181" t="str">
        <f t="shared" si="32"/>
        <v/>
      </c>
      <c r="I129" s="181" t="str">
        <f t="shared" si="33"/>
        <v/>
      </c>
      <c r="J129" s="181" t="str">
        <f t="shared" si="34"/>
        <v/>
      </c>
      <c r="K129" s="181" t="str">
        <f t="shared" si="35"/>
        <v/>
      </c>
      <c r="L129" s="181" t="str">
        <f t="shared" si="36"/>
        <v/>
      </c>
      <c r="M129" s="178" t="str">
        <f t="shared" si="25"/>
        <v/>
      </c>
      <c r="N129" s="178" t="str">
        <f t="shared" si="26"/>
        <v/>
      </c>
      <c r="O129" s="178" t="str">
        <f t="shared" si="27"/>
        <v/>
      </c>
      <c r="P129" s="178" t="str">
        <f t="shared" si="28"/>
        <v/>
      </c>
      <c r="Q129" s="178" t="str">
        <f t="shared" si="29"/>
        <v/>
      </c>
      <c r="R129" s="178" t="str">
        <f t="shared" si="30"/>
        <v/>
      </c>
    </row>
    <row r="130" spans="1:18" x14ac:dyDescent="0.25">
      <c r="A130" s="83" t="s">
        <v>261</v>
      </c>
      <c r="B130" s="179"/>
      <c r="C130" s="179"/>
      <c r="D130" s="179"/>
      <c r="E130" s="180"/>
      <c r="F130" s="179"/>
      <c r="G130" s="181" t="str">
        <f t="shared" si="31"/>
        <v/>
      </c>
      <c r="H130" s="181" t="str">
        <f t="shared" si="32"/>
        <v/>
      </c>
      <c r="I130" s="181" t="str">
        <f t="shared" si="33"/>
        <v/>
      </c>
      <c r="J130" s="181" t="str">
        <f t="shared" si="34"/>
        <v/>
      </c>
      <c r="K130" s="181" t="str">
        <f t="shared" si="35"/>
        <v/>
      </c>
      <c r="L130" s="181" t="str">
        <f t="shared" si="36"/>
        <v/>
      </c>
      <c r="M130" s="178" t="str">
        <f t="shared" si="25"/>
        <v/>
      </c>
      <c r="N130" s="178" t="str">
        <f t="shared" si="26"/>
        <v/>
      </c>
      <c r="O130" s="178" t="str">
        <f t="shared" si="27"/>
        <v/>
      </c>
      <c r="P130" s="178" t="str">
        <f t="shared" si="28"/>
        <v/>
      </c>
      <c r="Q130" s="178" t="str">
        <f t="shared" si="29"/>
        <v/>
      </c>
      <c r="R130" s="178" t="str">
        <f t="shared" si="30"/>
        <v/>
      </c>
    </row>
    <row r="131" spans="1:18" x14ac:dyDescent="0.25">
      <c r="A131" s="83" t="s">
        <v>262</v>
      </c>
      <c r="B131" s="179"/>
      <c r="C131" s="179"/>
      <c r="D131" s="179"/>
      <c r="E131" s="180"/>
      <c r="F131" s="179"/>
      <c r="G131" s="181" t="str">
        <f t="shared" si="31"/>
        <v/>
      </c>
      <c r="H131" s="181" t="str">
        <f t="shared" si="32"/>
        <v/>
      </c>
      <c r="I131" s="181" t="str">
        <f t="shared" si="33"/>
        <v/>
      </c>
      <c r="J131" s="181" t="str">
        <f t="shared" si="34"/>
        <v/>
      </c>
      <c r="K131" s="181" t="str">
        <f t="shared" si="35"/>
        <v/>
      </c>
      <c r="L131" s="181" t="str">
        <f t="shared" si="36"/>
        <v/>
      </c>
      <c r="M131" s="178" t="str">
        <f t="shared" si="25"/>
        <v/>
      </c>
      <c r="N131" s="178" t="str">
        <f t="shared" si="26"/>
        <v/>
      </c>
      <c r="O131" s="178" t="str">
        <f t="shared" si="27"/>
        <v/>
      </c>
      <c r="P131" s="178" t="str">
        <f t="shared" si="28"/>
        <v/>
      </c>
      <c r="Q131" s="178" t="str">
        <f t="shared" si="29"/>
        <v/>
      </c>
      <c r="R131" s="178" t="str">
        <f t="shared" si="30"/>
        <v/>
      </c>
    </row>
    <row r="132" spans="1:18" x14ac:dyDescent="0.25">
      <c r="A132" s="83" t="s">
        <v>263</v>
      </c>
      <c r="B132" s="179"/>
      <c r="C132" s="179"/>
      <c r="D132" s="179"/>
      <c r="E132" s="180"/>
      <c r="F132" s="179"/>
      <c r="G132" s="181" t="str">
        <f t="shared" si="31"/>
        <v/>
      </c>
      <c r="H132" s="181" t="str">
        <f t="shared" si="32"/>
        <v/>
      </c>
      <c r="I132" s="181" t="str">
        <f t="shared" si="33"/>
        <v/>
      </c>
      <c r="J132" s="181" t="str">
        <f t="shared" si="34"/>
        <v/>
      </c>
      <c r="K132" s="181" t="str">
        <f t="shared" si="35"/>
        <v/>
      </c>
      <c r="L132" s="181" t="str">
        <f t="shared" si="36"/>
        <v/>
      </c>
      <c r="M132" s="178" t="str">
        <f t="shared" si="25"/>
        <v/>
      </c>
      <c r="N132" s="178" t="str">
        <f t="shared" si="26"/>
        <v/>
      </c>
      <c r="O132" s="178" t="str">
        <f t="shared" si="27"/>
        <v/>
      </c>
      <c r="P132" s="178" t="str">
        <f t="shared" si="28"/>
        <v/>
      </c>
      <c r="Q132" s="178" t="str">
        <f t="shared" si="29"/>
        <v/>
      </c>
      <c r="R132" s="178" t="str">
        <f t="shared" si="30"/>
        <v/>
      </c>
    </row>
    <row r="133" spans="1:18" x14ac:dyDescent="0.25">
      <c r="A133" s="83" t="s">
        <v>264</v>
      </c>
      <c r="B133" s="179"/>
      <c r="C133" s="179"/>
      <c r="D133" s="179"/>
      <c r="E133" s="180"/>
      <c r="F133" s="179"/>
      <c r="G133" s="181" t="str">
        <f t="shared" si="31"/>
        <v/>
      </c>
      <c r="H133" s="181" t="str">
        <f t="shared" si="32"/>
        <v/>
      </c>
      <c r="I133" s="181" t="str">
        <f t="shared" si="33"/>
        <v/>
      </c>
      <c r="J133" s="181" t="str">
        <f t="shared" si="34"/>
        <v/>
      </c>
      <c r="K133" s="181" t="str">
        <f t="shared" si="35"/>
        <v/>
      </c>
      <c r="L133" s="181" t="str">
        <f t="shared" si="36"/>
        <v/>
      </c>
      <c r="M133" s="178" t="str">
        <f t="shared" si="25"/>
        <v/>
      </c>
      <c r="N133" s="178" t="str">
        <f t="shared" si="26"/>
        <v/>
      </c>
      <c r="O133" s="178" t="str">
        <f t="shared" si="27"/>
        <v/>
      </c>
      <c r="P133" s="178" t="str">
        <f t="shared" si="28"/>
        <v/>
      </c>
      <c r="Q133" s="178" t="str">
        <f t="shared" si="29"/>
        <v/>
      </c>
      <c r="R133" s="178" t="str">
        <f t="shared" si="30"/>
        <v/>
      </c>
    </row>
    <row r="134" spans="1:18" x14ac:dyDescent="0.25">
      <c r="A134" s="83" t="s">
        <v>265</v>
      </c>
      <c r="B134" s="179"/>
      <c r="C134" s="179"/>
      <c r="D134" s="179"/>
      <c r="E134" s="180"/>
      <c r="F134" s="179"/>
      <c r="G134" s="181" t="str">
        <f t="shared" si="31"/>
        <v/>
      </c>
      <c r="H134" s="181" t="str">
        <f t="shared" si="32"/>
        <v/>
      </c>
      <c r="I134" s="181" t="str">
        <f t="shared" si="33"/>
        <v/>
      </c>
      <c r="J134" s="181" t="str">
        <f t="shared" si="34"/>
        <v/>
      </c>
      <c r="K134" s="181" t="str">
        <f t="shared" si="35"/>
        <v/>
      </c>
      <c r="L134" s="181" t="str">
        <f t="shared" si="36"/>
        <v/>
      </c>
      <c r="M134" s="178" t="str">
        <f t="shared" si="25"/>
        <v/>
      </c>
      <c r="N134" s="178" t="str">
        <f t="shared" si="26"/>
        <v/>
      </c>
      <c r="O134" s="178" t="str">
        <f t="shared" si="27"/>
        <v/>
      </c>
      <c r="P134" s="178" t="str">
        <f t="shared" si="28"/>
        <v/>
      </c>
      <c r="Q134" s="178" t="str">
        <f t="shared" si="29"/>
        <v/>
      </c>
      <c r="R134" s="178" t="str">
        <f t="shared" si="30"/>
        <v/>
      </c>
    </row>
    <row r="135" spans="1:18" x14ac:dyDescent="0.25">
      <c r="A135" s="83" t="s">
        <v>266</v>
      </c>
      <c r="B135" s="179"/>
      <c r="C135" s="179"/>
      <c r="D135" s="179"/>
      <c r="E135" s="180"/>
      <c r="F135" s="179"/>
      <c r="G135" s="181" t="str">
        <f t="shared" si="31"/>
        <v/>
      </c>
      <c r="H135" s="181" t="str">
        <f t="shared" si="32"/>
        <v/>
      </c>
      <c r="I135" s="181" t="str">
        <f t="shared" si="33"/>
        <v/>
      </c>
      <c r="J135" s="181" t="str">
        <f t="shared" si="34"/>
        <v/>
      </c>
      <c r="K135" s="181" t="str">
        <f t="shared" si="35"/>
        <v/>
      </c>
      <c r="L135" s="181" t="str">
        <f t="shared" si="36"/>
        <v/>
      </c>
      <c r="M135" s="178" t="str">
        <f t="shared" si="25"/>
        <v/>
      </c>
      <c r="N135" s="178" t="str">
        <f t="shared" si="26"/>
        <v/>
      </c>
      <c r="O135" s="178" t="str">
        <f t="shared" si="27"/>
        <v/>
      </c>
      <c r="P135" s="178" t="str">
        <f t="shared" si="28"/>
        <v/>
      </c>
      <c r="Q135" s="178" t="str">
        <f t="shared" si="29"/>
        <v/>
      </c>
      <c r="R135" s="178" t="str">
        <f t="shared" si="30"/>
        <v/>
      </c>
    </row>
    <row r="136" spans="1:18" x14ac:dyDescent="0.25">
      <c r="A136" s="83" t="s">
        <v>267</v>
      </c>
      <c r="B136" s="179"/>
      <c r="C136" s="179"/>
      <c r="D136" s="179"/>
      <c r="E136" s="180"/>
      <c r="F136" s="179"/>
      <c r="G136" s="181" t="str">
        <f t="shared" si="31"/>
        <v/>
      </c>
      <c r="H136" s="181" t="str">
        <f t="shared" si="32"/>
        <v/>
      </c>
      <c r="I136" s="181" t="str">
        <f t="shared" si="33"/>
        <v/>
      </c>
      <c r="J136" s="181" t="str">
        <f t="shared" si="34"/>
        <v/>
      </c>
      <c r="K136" s="181" t="str">
        <f t="shared" si="35"/>
        <v/>
      </c>
      <c r="L136" s="181" t="str">
        <f t="shared" si="36"/>
        <v/>
      </c>
      <c r="M136" s="178" t="str">
        <f t="shared" si="25"/>
        <v/>
      </c>
      <c r="N136" s="178" t="str">
        <f t="shared" si="26"/>
        <v/>
      </c>
      <c r="O136" s="178" t="str">
        <f t="shared" si="27"/>
        <v/>
      </c>
      <c r="P136" s="178" t="str">
        <f t="shared" si="28"/>
        <v/>
      </c>
      <c r="Q136" s="178" t="str">
        <f t="shared" si="29"/>
        <v/>
      </c>
      <c r="R136" s="178" t="str">
        <f t="shared" si="30"/>
        <v/>
      </c>
    </row>
    <row r="137" spans="1:18" x14ac:dyDescent="0.25">
      <c r="A137" s="83" t="s">
        <v>268</v>
      </c>
      <c r="B137" s="179"/>
      <c r="C137" s="179"/>
      <c r="D137" s="179"/>
      <c r="E137" s="180"/>
      <c r="F137" s="179"/>
      <c r="G137" s="181" t="str">
        <f t="shared" si="31"/>
        <v/>
      </c>
      <c r="H137" s="181" t="str">
        <f t="shared" si="32"/>
        <v/>
      </c>
      <c r="I137" s="181" t="str">
        <f t="shared" si="33"/>
        <v/>
      </c>
      <c r="J137" s="181" t="str">
        <f t="shared" si="34"/>
        <v/>
      </c>
      <c r="K137" s="181" t="str">
        <f t="shared" si="35"/>
        <v/>
      </c>
      <c r="L137" s="181" t="str">
        <f t="shared" si="36"/>
        <v/>
      </c>
      <c r="M137" s="178" t="str">
        <f t="shared" si="25"/>
        <v/>
      </c>
      <c r="N137" s="178" t="str">
        <f t="shared" si="26"/>
        <v/>
      </c>
      <c r="O137" s="178" t="str">
        <f t="shared" si="27"/>
        <v/>
      </c>
      <c r="P137" s="178" t="str">
        <f t="shared" si="28"/>
        <v/>
      </c>
      <c r="Q137" s="178" t="str">
        <f t="shared" si="29"/>
        <v/>
      </c>
      <c r="R137" s="178" t="str">
        <f t="shared" si="30"/>
        <v/>
      </c>
    </row>
    <row r="138" spans="1:18" x14ac:dyDescent="0.25">
      <c r="A138" s="83" t="s">
        <v>269</v>
      </c>
      <c r="B138" s="179"/>
      <c r="C138" s="179"/>
      <c r="D138" s="179"/>
      <c r="E138" s="180"/>
      <c r="F138" s="179"/>
      <c r="G138" s="181" t="str">
        <f t="shared" si="31"/>
        <v/>
      </c>
      <c r="H138" s="181" t="str">
        <f t="shared" si="32"/>
        <v/>
      </c>
      <c r="I138" s="181" t="str">
        <f t="shared" si="33"/>
        <v/>
      </c>
      <c r="J138" s="181" t="str">
        <f t="shared" si="34"/>
        <v/>
      </c>
      <c r="K138" s="181" t="str">
        <f t="shared" si="35"/>
        <v/>
      </c>
      <c r="L138" s="181" t="str">
        <f t="shared" si="36"/>
        <v/>
      </c>
      <c r="M138" s="178" t="str">
        <f t="shared" si="25"/>
        <v/>
      </c>
      <c r="N138" s="178" t="str">
        <f t="shared" si="26"/>
        <v/>
      </c>
      <c r="O138" s="178" t="str">
        <f t="shared" si="27"/>
        <v/>
      </c>
      <c r="P138" s="178" t="str">
        <f t="shared" si="28"/>
        <v/>
      </c>
      <c r="Q138" s="178" t="str">
        <f t="shared" si="29"/>
        <v/>
      </c>
      <c r="R138" s="178" t="str">
        <f t="shared" si="30"/>
        <v/>
      </c>
    </row>
    <row r="139" spans="1:18" x14ac:dyDescent="0.25">
      <c r="A139" s="83" t="s">
        <v>270</v>
      </c>
      <c r="B139" s="179"/>
      <c r="C139" s="179"/>
      <c r="D139" s="179"/>
      <c r="E139" s="180"/>
      <c r="F139" s="179"/>
      <c r="G139" s="181" t="str">
        <f t="shared" si="31"/>
        <v/>
      </c>
      <c r="H139" s="181" t="str">
        <f t="shared" si="32"/>
        <v/>
      </c>
      <c r="I139" s="181" t="str">
        <f t="shared" si="33"/>
        <v/>
      </c>
      <c r="J139" s="181" t="str">
        <f t="shared" si="34"/>
        <v/>
      </c>
      <c r="K139" s="181" t="str">
        <f t="shared" si="35"/>
        <v/>
      </c>
      <c r="L139" s="181" t="str">
        <f t="shared" si="36"/>
        <v/>
      </c>
      <c r="M139" s="178" t="str">
        <f t="shared" si="25"/>
        <v/>
      </c>
      <c r="N139" s="178" t="str">
        <f t="shared" si="26"/>
        <v/>
      </c>
      <c r="O139" s="178" t="str">
        <f t="shared" si="27"/>
        <v/>
      </c>
      <c r="P139" s="178" t="str">
        <f t="shared" si="28"/>
        <v/>
      </c>
      <c r="Q139" s="178" t="str">
        <f t="shared" si="29"/>
        <v/>
      </c>
      <c r="R139" s="178" t="str">
        <f t="shared" si="30"/>
        <v/>
      </c>
    </row>
    <row r="140" spans="1:18" x14ac:dyDescent="0.25">
      <c r="A140" s="83" t="s">
        <v>271</v>
      </c>
      <c r="B140" s="179"/>
      <c r="C140" s="179"/>
      <c r="D140" s="179"/>
      <c r="E140" s="180"/>
      <c r="F140" s="179"/>
      <c r="G140" s="181" t="str">
        <f t="shared" si="31"/>
        <v/>
      </c>
      <c r="H140" s="181" t="str">
        <f t="shared" si="32"/>
        <v/>
      </c>
      <c r="I140" s="181" t="str">
        <f t="shared" si="33"/>
        <v/>
      </c>
      <c r="J140" s="181" t="str">
        <f t="shared" si="34"/>
        <v/>
      </c>
      <c r="K140" s="181" t="str">
        <f t="shared" si="35"/>
        <v/>
      </c>
      <c r="L140" s="181" t="str">
        <f t="shared" si="36"/>
        <v/>
      </c>
      <c r="M140" s="178" t="str">
        <f t="shared" si="25"/>
        <v/>
      </c>
      <c r="N140" s="178" t="str">
        <f t="shared" si="26"/>
        <v/>
      </c>
      <c r="O140" s="178" t="str">
        <f t="shared" si="27"/>
        <v/>
      </c>
      <c r="P140" s="178" t="str">
        <f t="shared" si="28"/>
        <v/>
      </c>
      <c r="Q140" s="178" t="str">
        <f t="shared" si="29"/>
        <v/>
      </c>
      <c r="R140" s="178" t="str">
        <f t="shared" si="30"/>
        <v/>
      </c>
    </row>
    <row r="141" spans="1:18" x14ac:dyDescent="0.25">
      <c r="A141" s="83" t="s">
        <v>272</v>
      </c>
      <c r="B141" s="179"/>
      <c r="C141" s="179"/>
      <c r="D141" s="179"/>
      <c r="E141" s="180"/>
      <c r="F141" s="179"/>
      <c r="G141" s="181" t="str">
        <f t="shared" si="31"/>
        <v/>
      </c>
      <c r="H141" s="181" t="str">
        <f t="shared" si="32"/>
        <v/>
      </c>
      <c r="I141" s="181" t="str">
        <f t="shared" si="33"/>
        <v/>
      </c>
      <c r="J141" s="181" t="str">
        <f t="shared" si="34"/>
        <v/>
      </c>
      <c r="K141" s="181" t="str">
        <f t="shared" si="35"/>
        <v/>
      </c>
      <c r="L141" s="181" t="str">
        <f t="shared" si="36"/>
        <v/>
      </c>
      <c r="M141" s="178" t="str">
        <f t="shared" si="25"/>
        <v/>
      </c>
      <c r="N141" s="178" t="str">
        <f t="shared" si="26"/>
        <v/>
      </c>
      <c r="O141" s="178" t="str">
        <f t="shared" si="27"/>
        <v/>
      </c>
      <c r="P141" s="178" t="str">
        <f t="shared" si="28"/>
        <v/>
      </c>
      <c r="Q141" s="178" t="str">
        <f t="shared" si="29"/>
        <v/>
      </c>
      <c r="R141" s="178" t="str">
        <f t="shared" si="30"/>
        <v/>
      </c>
    </row>
    <row r="142" spans="1:18" x14ac:dyDescent="0.25">
      <c r="A142" s="83" t="s">
        <v>273</v>
      </c>
      <c r="B142" s="179"/>
      <c r="C142" s="179"/>
      <c r="D142" s="179"/>
      <c r="E142" s="180"/>
      <c r="F142" s="179"/>
      <c r="G142" s="181" t="str">
        <f t="shared" si="31"/>
        <v/>
      </c>
      <c r="H142" s="181" t="str">
        <f t="shared" si="32"/>
        <v/>
      </c>
      <c r="I142" s="181" t="str">
        <f t="shared" si="33"/>
        <v/>
      </c>
      <c r="J142" s="181" t="str">
        <f t="shared" si="34"/>
        <v/>
      </c>
      <c r="K142" s="181" t="str">
        <f t="shared" si="35"/>
        <v/>
      </c>
      <c r="L142" s="181" t="str">
        <f t="shared" si="36"/>
        <v/>
      </c>
      <c r="M142" s="178" t="str">
        <f t="shared" si="25"/>
        <v/>
      </c>
      <c r="N142" s="178" t="str">
        <f t="shared" si="26"/>
        <v/>
      </c>
      <c r="O142" s="178" t="str">
        <f t="shared" si="27"/>
        <v/>
      </c>
      <c r="P142" s="178" t="str">
        <f t="shared" si="28"/>
        <v/>
      </c>
      <c r="Q142" s="178" t="str">
        <f t="shared" si="29"/>
        <v/>
      </c>
      <c r="R142" s="178" t="str">
        <f t="shared" si="30"/>
        <v/>
      </c>
    </row>
    <row r="143" spans="1:18" x14ac:dyDescent="0.25">
      <c r="A143" s="83" t="s">
        <v>274</v>
      </c>
      <c r="B143" s="179"/>
      <c r="C143" s="179"/>
      <c r="D143" s="179"/>
      <c r="E143" s="180"/>
      <c r="F143" s="179"/>
      <c r="G143" s="181" t="str">
        <f t="shared" si="31"/>
        <v/>
      </c>
      <c r="H143" s="181" t="str">
        <f t="shared" si="32"/>
        <v/>
      </c>
      <c r="I143" s="181" t="str">
        <f t="shared" si="33"/>
        <v/>
      </c>
      <c r="J143" s="181" t="str">
        <f t="shared" si="34"/>
        <v/>
      </c>
      <c r="K143" s="181" t="str">
        <f t="shared" si="35"/>
        <v/>
      </c>
      <c r="L143" s="181" t="str">
        <f t="shared" si="36"/>
        <v/>
      </c>
      <c r="M143" s="178" t="str">
        <f t="shared" si="25"/>
        <v/>
      </c>
      <c r="N143" s="178" t="str">
        <f t="shared" si="26"/>
        <v/>
      </c>
      <c r="O143" s="178" t="str">
        <f t="shared" si="27"/>
        <v/>
      </c>
      <c r="P143" s="178" t="str">
        <f t="shared" si="28"/>
        <v/>
      </c>
      <c r="Q143" s="178" t="str">
        <f t="shared" si="29"/>
        <v/>
      </c>
      <c r="R143" s="178" t="str">
        <f t="shared" si="30"/>
        <v/>
      </c>
    </row>
    <row r="144" spans="1:18" x14ac:dyDescent="0.25">
      <c r="A144" s="83" t="s">
        <v>275</v>
      </c>
      <c r="B144" s="179"/>
      <c r="C144" s="179"/>
      <c r="D144" s="179"/>
      <c r="E144" s="180"/>
      <c r="F144" s="179"/>
      <c r="G144" s="181" t="str">
        <f t="shared" si="31"/>
        <v/>
      </c>
      <c r="H144" s="181" t="str">
        <f t="shared" si="32"/>
        <v/>
      </c>
      <c r="I144" s="181" t="str">
        <f t="shared" si="33"/>
        <v/>
      </c>
      <c r="J144" s="181" t="str">
        <f t="shared" si="34"/>
        <v/>
      </c>
      <c r="K144" s="181" t="str">
        <f t="shared" si="35"/>
        <v/>
      </c>
      <c r="L144" s="181" t="str">
        <f t="shared" si="36"/>
        <v/>
      </c>
      <c r="M144" s="178" t="str">
        <f t="shared" si="25"/>
        <v/>
      </c>
      <c r="N144" s="178" t="str">
        <f t="shared" si="26"/>
        <v/>
      </c>
      <c r="O144" s="178" t="str">
        <f t="shared" si="27"/>
        <v/>
      </c>
      <c r="P144" s="178" t="str">
        <f t="shared" si="28"/>
        <v/>
      </c>
      <c r="Q144" s="178" t="str">
        <f t="shared" si="29"/>
        <v/>
      </c>
      <c r="R144" s="178" t="str">
        <f t="shared" si="30"/>
        <v/>
      </c>
    </row>
    <row r="145" spans="1:18" x14ac:dyDescent="0.25">
      <c r="A145" s="83" t="s">
        <v>276</v>
      </c>
      <c r="B145" s="179"/>
      <c r="C145" s="179"/>
      <c r="D145" s="179"/>
      <c r="E145" s="180"/>
      <c r="F145" s="179"/>
      <c r="G145" s="181" t="str">
        <f t="shared" si="31"/>
        <v/>
      </c>
      <c r="H145" s="181" t="str">
        <f t="shared" si="32"/>
        <v/>
      </c>
      <c r="I145" s="181" t="str">
        <f t="shared" si="33"/>
        <v/>
      </c>
      <c r="J145" s="181" t="str">
        <f t="shared" si="34"/>
        <v/>
      </c>
      <c r="K145" s="181" t="str">
        <f t="shared" si="35"/>
        <v/>
      </c>
      <c r="L145" s="181" t="str">
        <f t="shared" si="36"/>
        <v/>
      </c>
      <c r="M145" s="178" t="str">
        <f t="shared" si="25"/>
        <v/>
      </c>
      <c r="N145" s="178" t="str">
        <f t="shared" si="26"/>
        <v/>
      </c>
      <c r="O145" s="178" t="str">
        <f t="shared" si="27"/>
        <v/>
      </c>
      <c r="P145" s="178" t="str">
        <f t="shared" si="28"/>
        <v/>
      </c>
      <c r="Q145" s="178" t="str">
        <f t="shared" si="29"/>
        <v/>
      </c>
      <c r="R145" s="178" t="str">
        <f t="shared" si="30"/>
        <v/>
      </c>
    </row>
    <row r="146" spans="1:18" x14ac:dyDescent="0.25">
      <c r="A146" s="83" t="s">
        <v>277</v>
      </c>
      <c r="B146" s="179"/>
      <c r="C146" s="179"/>
      <c r="D146" s="179"/>
      <c r="E146" s="180"/>
      <c r="F146" s="179"/>
      <c r="G146" s="181" t="str">
        <f t="shared" si="31"/>
        <v/>
      </c>
      <c r="H146" s="181" t="str">
        <f t="shared" si="32"/>
        <v/>
      </c>
      <c r="I146" s="181" t="str">
        <f t="shared" si="33"/>
        <v/>
      </c>
      <c r="J146" s="181" t="str">
        <f t="shared" si="34"/>
        <v/>
      </c>
      <c r="K146" s="181" t="str">
        <f t="shared" si="35"/>
        <v/>
      </c>
      <c r="L146" s="181" t="str">
        <f t="shared" si="36"/>
        <v/>
      </c>
      <c r="M146" s="178" t="str">
        <f t="shared" ref="M146:M209" si="37">IF($F146&lt;&gt;"",VLOOKUP($F146,$F$5:$L$8,2,FALSE),"")</f>
        <v/>
      </c>
      <c r="N146" s="178" t="str">
        <f t="shared" ref="N146:N209" si="38">IF($F146&lt;&gt;"",VLOOKUP($F146,$F$5:$L$8,3,FALSE),"")</f>
        <v/>
      </c>
      <c r="O146" s="178" t="str">
        <f t="shared" ref="O146:O209" si="39">IF($F146&lt;&gt;"",VLOOKUP($F146,$F$5:$L$8,4,FALSE),"")</f>
        <v/>
      </c>
      <c r="P146" s="178" t="str">
        <f t="shared" ref="P146:P209" si="40">IF($F146&lt;&gt;"",VLOOKUP($F146,$F$5:$L$8,5,FALSE),"")</f>
        <v/>
      </c>
      <c r="Q146" s="178" t="str">
        <f t="shared" ref="Q146:Q209" si="41">IF($F146&lt;&gt;"",VLOOKUP($F146,$F$5:$L$8,6,FALSE),"")</f>
        <v/>
      </c>
      <c r="R146" s="178" t="str">
        <f t="shared" ref="R146:R209" si="42">IF($F146&lt;&gt;"",VLOOKUP($F146,$F$5:$L$8,7,FALSE),"")</f>
        <v/>
      </c>
    </row>
    <row r="147" spans="1:18" x14ac:dyDescent="0.25">
      <c r="A147" s="83" t="s">
        <v>278</v>
      </c>
      <c r="B147" s="179"/>
      <c r="C147" s="179"/>
      <c r="D147" s="179"/>
      <c r="E147" s="180"/>
      <c r="F147" s="179"/>
      <c r="G147" s="181" t="str">
        <f t="shared" si="31"/>
        <v/>
      </c>
      <c r="H147" s="181" t="str">
        <f t="shared" si="32"/>
        <v/>
      </c>
      <c r="I147" s="181" t="str">
        <f t="shared" si="33"/>
        <v/>
      </c>
      <c r="J147" s="181" t="str">
        <f t="shared" si="34"/>
        <v/>
      </c>
      <c r="K147" s="181" t="str">
        <f t="shared" si="35"/>
        <v/>
      </c>
      <c r="L147" s="181" t="str">
        <f t="shared" si="36"/>
        <v/>
      </c>
      <c r="M147" s="178" t="str">
        <f t="shared" si="37"/>
        <v/>
      </c>
      <c r="N147" s="178" t="str">
        <f t="shared" si="38"/>
        <v/>
      </c>
      <c r="O147" s="178" t="str">
        <f t="shared" si="39"/>
        <v/>
      </c>
      <c r="P147" s="178" t="str">
        <f t="shared" si="40"/>
        <v/>
      </c>
      <c r="Q147" s="178" t="str">
        <f t="shared" si="41"/>
        <v/>
      </c>
      <c r="R147" s="178" t="str">
        <f t="shared" si="42"/>
        <v/>
      </c>
    </row>
    <row r="148" spans="1:18" x14ac:dyDescent="0.25">
      <c r="A148" s="83" t="s">
        <v>279</v>
      </c>
      <c r="B148" s="179"/>
      <c r="C148" s="179"/>
      <c r="D148" s="179"/>
      <c r="E148" s="180"/>
      <c r="F148" s="179"/>
      <c r="G148" s="181" t="str">
        <f t="shared" si="31"/>
        <v/>
      </c>
      <c r="H148" s="181" t="str">
        <f t="shared" si="32"/>
        <v/>
      </c>
      <c r="I148" s="181" t="str">
        <f t="shared" si="33"/>
        <v/>
      </c>
      <c r="J148" s="181" t="str">
        <f t="shared" si="34"/>
        <v/>
      </c>
      <c r="K148" s="181" t="str">
        <f t="shared" si="35"/>
        <v/>
      </c>
      <c r="L148" s="181" t="str">
        <f t="shared" si="36"/>
        <v/>
      </c>
      <c r="M148" s="178" t="str">
        <f t="shared" si="37"/>
        <v/>
      </c>
      <c r="N148" s="178" t="str">
        <f t="shared" si="38"/>
        <v/>
      </c>
      <c r="O148" s="178" t="str">
        <f t="shared" si="39"/>
        <v/>
      </c>
      <c r="P148" s="178" t="str">
        <f t="shared" si="40"/>
        <v/>
      </c>
      <c r="Q148" s="178" t="str">
        <f t="shared" si="41"/>
        <v/>
      </c>
      <c r="R148" s="178" t="str">
        <f t="shared" si="42"/>
        <v/>
      </c>
    </row>
    <row r="149" spans="1:18" x14ac:dyDescent="0.25">
      <c r="A149" s="83" t="s">
        <v>280</v>
      </c>
      <c r="B149" s="179"/>
      <c r="C149" s="179"/>
      <c r="D149" s="179"/>
      <c r="E149" s="180"/>
      <c r="F149" s="179"/>
      <c r="G149" s="181" t="str">
        <f t="shared" si="31"/>
        <v/>
      </c>
      <c r="H149" s="181" t="str">
        <f t="shared" si="32"/>
        <v/>
      </c>
      <c r="I149" s="181" t="str">
        <f t="shared" si="33"/>
        <v/>
      </c>
      <c r="J149" s="181" t="str">
        <f t="shared" si="34"/>
        <v/>
      </c>
      <c r="K149" s="181" t="str">
        <f t="shared" si="35"/>
        <v/>
      </c>
      <c r="L149" s="181" t="str">
        <f t="shared" si="36"/>
        <v/>
      </c>
      <c r="M149" s="178" t="str">
        <f t="shared" si="37"/>
        <v/>
      </c>
      <c r="N149" s="178" t="str">
        <f t="shared" si="38"/>
        <v/>
      </c>
      <c r="O149" s="178" t="str">
        <f t="shared" si="39"/>
        <v/>
      </c>
      <c r="P149" s="178" t="str">
        <f t="shared" si="40"/>
        <v/>
      </c>
      <c r="Q149" s="178" t="str">
        <f t="shared" si="41"/>
        <v/>
      </c>
      <c r="R149" s="178" t="str">
        <f t="shared" si="42"/>
        <v/>
      </c>
    </row>
    <row r="150" spans="1:18" x14ac:dyDescent="0.25">
      <c r="A150" s="83" t="s">
        <v>281</v>
      </c>
      <c r="B150" s="179"/>
      <c r="C150" s="179"/>
      <c r="D150" s="179"/>
      <c r="E150" s="180"/>
      <c r="F150" s="179"/>
      <c r="G150" s="181" t="str">
        <f t="shared" si="31"/>
        <v/>
      </c>
      <c r="H150" s="181" t="str">
        <f t="shared" si="32"/>
        <v/>
      </c>
      <c r="I150" s="181" t="str">
        <f t="shared" si="33"/>
        <v/>
      </c>
      <c r="J150" s="181" t="str">
        <f t="shared" si="34"/>
        <v/>
      </c>
      <c r="K150" s="181" t="str">
        <f t="shared" si="35"/>
        <v/>
      </c>
      <c r="L150" s="181" t="str">
        <f t="shared" si="36"/>
        <v/>
      </c>
      <c r="M150" s="178" t="str">
        <f t="shared" si="37"/>
        <v/>
      </c>
      <c r="N150" s="178" t="str">
        <f t="shared" si="38"/>
        <v/>
      </c>
      <c r="O150" s="178" t="str">
        <f t="shared" si="39"/>
        <v/>
      </c>
      <c r="P150" s="178" t="str">
        <f t="shared" si="40"/>
        <v/>
      </c>
      <c r="Q150" s="178" t="str">
        <f t="shared" si="41"/>
        <v/>
      </c>
      <c r="R150" s="178" t="str">
        <f t="shared" si="42"/>
        <v/>
      </c>
    </row>
    <row r="151" spans="1:18" x14ac:dyDescent="0.25">
      <c r="A151" s="83" t="s">
        <v>282</v>
      </c>
      <c r="B151" s="179"/>
      <c r="C151" s="179"/>
      <c r="D151" s="179"/>
      <c r="E151" s="180"/>
      <c r="F151" s="179"/>
      <c r="G151" s="181" t="str">
        <f t="shared" si="31"/>
        <v/>
      </c>
      <c r="H151" s="181" t="str">
        <f t="shared" si="32"/>
        <v/>
      </c>
      <c r="I151" s="181" t="str">
        <f t="shared" si="33"/>
        <v/>
      </c>
      <c r="J151" s="181" t="str">
        <f t="shared" si="34"/>
        <v/>
      </c>
      <c r="K151" s="181" t="str">
        <f t="shared" si="35"/>
        <v/>
      </c>
      <c r="L151" s="181" t="str">
        <f t="shared" si="36"/>
        <v/>
      </c>
      <c r="M151" s="178" t="str">
        <f t="shared" si="37"/>
        <v/>
      </c>
      <c r="N151" s="178" t="str">
        <f t="shared" si="38"/>
        <v/>
      </c>
      <c r="O151" s="178" t="str">
        <f t="shared" si="39"/>
        <v/>
      </c>
      <c r="P151" s="178" t="str">
        <f t="shared" si="40"/>
        <v/>
      </c>
      <c r="Q151" s="178" t="str">
        <f t="shared" si="41"/>
        <v/>
      </c>
      <c r="R151" s="178" t="str">
        <f t="shared" si="42"/>
        <v/>
      </c>
    </row>
    <row r="152" spans="1:18" x14ac:dyDescent="0.25">
      <c r="A152" s="83" t="s">
        <v>283</v>
      </c>
      <c r="B152" s="179"/>
      <c r="C152" s="179"/>
      <c r="D152" s="179"/>
      <c r="E152" s="180"/>
      <c r="F152" s="179"/>
      <c r="G152" s="181" t="str">
        <f t="shared" si="31"/>
        <v/>
      </c>
      <c r="H152" s="181" t="str">
        <f t="shared" si="32"/>
        <v/>
      </c>
      <c r="I152" s="181" t="str">
        <f t="shared" si="33"/>
        <v/>
      </c>
      <c r="J152" s="181" t="str">
        <f t="shared" si="34"/>
        <v/>
      </c>
      <c r="K152" s="181" t="str">
        <f t="shared" si="35"/>
        <v/>
      </c>
      <c r="L152" s="181" t="str">
        <f t="shared" si="36"/>
        <v/>
      </c>
      <c r="M152" s="178" t="str">
        <f t="shared" si="37"/>
        <v/>
      </c>
      <c r="N152" s="178" t="str">
        <f t="shared" si="38"/>
        <v/>
      </c>
      <c r="O152" s="178" t="str">
        <f t="shared" si="39"/>
        <v/>
      </c>
      <c r="P152" s="178" t="str">
        <f t="shared" si="40"/>
        <v/>
      </c>
      <c r="Q152" s="178" t="str">
        <f t="shared" si="41"/>
        <v/>
      </c>
      <c r="R152" s="178" t="str">
        <f t="shared" si="42"/>
        <v/>
      </c>
    </row>
    <row r="153" spans="1:18" x14ac:dyDescent="0.25">
      <c r="A153" s="83" t="s">
        <v>284</v>
      </c>
      <c r="B153" s="179"/>
      <c r="C153" s="179"/>
      <c r="D153" s="179"/>
      <c r="E153" s="180"/>
      <c r="F153" s="179"/>
      <c r="G153" s="181" t="str">
        <f t="shared" ref="G153:G210" si="43">IF($E153&lt;&gt;"",$E153*M153,"")</f>
        <v/>
      </c>
      <c r="H153" s="181" t="str">
        <f t="shared" ref="H153:H210" si="44">IF($E153&lt;&gt;"",$E153*N153,"")</f>
        <v/>
      </c>
      <c r="I153" s="181" t="str">
        <f t="shared" ref="I153:I210" si="45">IF($E153&lt;&gt;"",$E153*O153,"")</f>
        <v/>
      </c>
      <c r="J153" s="181" t="str">
        <f t="shared" ref="J153:J210" si="46">IF($E153&lt;&gt;"",$E153*P153,"")</f>
        <v/>
      </c>
      <c r="K153" s="181" t="str">
        <f t="shared" ref="K153:K210" si="47">IF($E153&lt;&gt;"",$E153*Q153,"")</f>
        <v/>
      </c>
      <c r="L153" s="181" t="str">
        <f t="shared" ref="L153:L210" si="48">IF($E153&lt;&gt;"",$E153*R153,"")</f>
        <v/>
      </c>
      <c r="M153" s="178" t="str">
        <f t="shared" si="37"/>
        <v/>
      </c>
      <c r="N153" s="178" t="str">
        <f t="shared" si="38"/>
        <v/>
      </c>
      <c r="O153" s="178" t="str">
        <f t="shared" si="39"/>
        <v/>
      </c>
      <c r="P153" s="178" t="str">
        <f t="shared" si="40"/>
        <v/>
      </c>
      <c r="Q153" s="178" t="str">
        <f t="shared" si="41"/>
        <v/>
      </c>
      <c r="R153" s="178" t="str">
        <f t="shared" si="42"/>
        <v/>
      </c>
    </row>
    <row r="154" spans="1:18" x14ac:dyDescent="0.25">
      <c r="A154" s="83" t="s">
        <v>285</v>
      </c>
      <c r="B154" s="179"/>
      <c r="C154" s="179"/>
      <c r="D154" s="179"/>
      <c r="E154" s="180"/>
      <c r="F154" s="179"/>
      <c r="G154" s="181" t="str">
        <f t="shared" si="43"/>
        <v/>
      </c>
      <c r="H154" s="181" t="str">
        <f t="shared" si="44"/>
        <v/>
      </c>
      <c r="I154" s="181" t="str">
        <f t="shared" si="45"/>
        <v/>
      </c>
      <c r="J154" s="181" t="str">
        <f t="shared" si="46"/>
        <v/>
      </c>
      <c r="K154" s="181" t="str">
        <f t="shared" si="47"/>
        <v/>
      </c>
      <c r="L154" s="181" t="str">
        <f t="shared" si="48"/>
        <v/>
      </c>
      <c r="M154" s="178" t="str">
        <f t="shared" si="37"/>
        <v/>
      </c>
      <c r="N154" s="178" t="str">
        <f t="shared" si="38"/>
        <v/>
      </c>
      <c r="O154" s="178" t="str">
        <f t="shared" si="39"/>
        <v/>
      </c>
      <c r="P154" s="178" t="str">
        <f t="shared" si="40"/>
        <v/>
      </c>
      <c r="Q154" s="178" t="str">
        <f t="shared" si="41"/>
        <v/>
      </c>
      <c r="R154" s="178" t="str">
        <f t="shared" si="42"/>
        <v/>
      </c>
    </row>
    <row r="155" spans="1:18" x14ac:dyDescent="0.25">
      <c r="A155" s="83" t="s">
        <v>286</v>
      </c>
      <c r="B155" s="179"/>
      <c r="C155" s="179"/>
      <c r="D155" s="179"/>
      <c r="E155" s="180"/>
      <c r="F155" s="179"/>
      <c r="G155" s="181" t="str">
        <f t="shared" si="43"/>
        <v/>
      </c>
      <c r="H155" s="181" t="str">
        <f t="shared" si="44"/>
        <v/>
      </c>
      <c r="I155" s="181" t="str">
        <f t="shared" si="45"/>
        <v/>
      </c>
      <c r="J155" s="181" t="str">
        <f t="shared" si="46"/>
        <v/>
      </c>
      <c r="K155" s="181" t="str">
        <f t="shared" si="47"/>
        <v/>
      </c>
      <c r="L155" s="181" t="str">
        <f t="shared" si="48"/>
        <v/>
      </c>
      <c r="M155" s="178" t="str">
        <f t="shared" si="37"/>
        <v/>
      </c>
      <c r="N155" s="178" t="str">
        <f t="shared" si="38"/>
        <v/>
      </c>
      <c r="O155" s="178" t="str">
        <f t="shared" si="39"/>
        <v/>
      </c>
      <c r="P155" s="178" t="str">
        <f t="shared" si="40"/>
        <v/>
      </c>
      <c r="Q155" s="178" t="str">
        <f t="shared" si="41"/>
        <v/>
      </c>
      <c r="R155" s="178" t="str">
        <f t="shared" si="42"/>
        <v/>
      </c>
    </row>
    <row r="156" spans="1:18" x14ac:dyDescent="0.25">
      <c r="A156" s="83" t="s">
        <v>287</v>
      </c>
      <c r="B156" s="179"/>
      <c r="C156" s="179"/>
      <c r="D156" s="179"/>
      <c r="E156" s="180"/>
      <c r="F156" s="179"/>
      <c r="G156" s="181" t="str">
        <f t="shared" si="43"/>
        <v/>
      </c>
      <c r="H156" s="181" t="str">
        <f t="shared" si="44"/>
        <v/>
      </c>
      <c r="I156" s="181" t="str">
        <f t="shared" si="45"/>
        <v/>
      </c>
      <c r="J156" s="181" t="str">
        <f t="shared" si="46"/>
        <v/>
      </c>
      <c r="K156" s="181" t="str">
        <f t="shared" si="47"/>
        <v/>
      </c>
      <c r="L156" s="181" t="str">
        <f t="shared" si="48"/>
        <v/>
      </c>
      <c r="M156" s="178" t="str">
        <f t="shared" si="37"/>
        <v/>
      </c>
      <c r="N156" s="178" t="str">
        <f t="shared" si="38"/>
        <v/>
      </c>
      <c r="O156" s="178" t="str">
        <f t="shared" si="39"/>
        <v/>
      </c>
      <c r="P156" s="178" t="str">
        <f t="shared" si="40"/>
        <v/>
      </c>
      <c r="Q156" s="178" t="str">
        <f t="shared" si="41"/>
        <v/>
      </c>
      <c r="R156" s="178" t="str">
        <f t="shared" si="42"/>
        <v/>
      </c>
    </row>
    <row r="157" spans="1:18" x14ac:dyDescent="0.25">
      <c r="A157" s="83" t="s">
        <v>288</v>
      </c>
      <c r="B157" s="179"/>
      <c r="C157" s="179"/>
      <c r="D157" s="179"/>
      <c r="E157" s="180"/>
      <c r="F157" s="179"/>
      <c r="G157" s="181" t="str">
        <f t="shared" si="43"/>
        <v/>
      </c>
      <c r="H157" s="181" t="str">
        <f t="shared" si="44"/>
        <v/>
      </c>
      <c r="I157" s="181" t="str">
        <f t="shared" si="45"/>
        <v/>
      </c>
      <c r="J157" s="181" t="str">
        <f t="shared" si="46"/>
        <v/>
      </c>
      <c r="K157" s="181" t="str">
        <f t="shared" si="47"/>
        <v/>
      </c>
      <c r="L157" s="181" t="str">
        <f t="shared" si="48"/>
        <v/>
      </c>
      <c r="M157" s="178" t="str">
        <f t="shared" si="37"/>
        <v/>
      </c>
      <c r="N157" s="178" t="str">
        <f t="shared" si="38"/>
        <v/>
      </c>
      <c r="O157" s="178" t="str">
        <f t="shared" si="39"/>
        <v/>
      </c>
      <c r="P157" s="178" t="str">
        <f t="shared" si="40"/>
        <v/>
      </c>
      <c r="Q157" s="178" t="str">
        <f t="shared" si="41"/>
        <v/>
      </c>
      <c r="R157" s="178" t="str">
        <f t="shared" si="42"/>
        <v/>
      </c>
    </row>
    <row r="158" spans="1:18" x14ac:dyDescent="0.25">
      <c r="A158" s="83" t="s">
        <v>289</v>
      </c>
      <c r="B158" s="179"/>
      <c r="C158" s="179"/>
      <c r="D158" s="179"/>
      <c r="E158" s="180"/>
      <c r="F158" s="179"/>
      <c r="G158" s="181" t="str">
        <f t="shared" si="43"/>
        <v/>
      </c>
      <c r="H158" s="181" t="str">
        <f t="shared" si="44"/>
        <v/>
      </c>
      <c r="I158" s="181" t="str">
        <f t="shared" si="45"/>
        <v/>
      </c>
      <c r="J158" s="181" t="str">
        <f t="shared" si="46"/>
        <v/>
      </c>
      <c r="K158" s="181" t="str">
        <f t="shared" si="47"/>
        <v/>
      </c>
      <c r="L158" s="181" t="str">
        <f t="shared" si="48"/>
        <v/>
      </c>
      <c r="M158" s="178" t="str">
        <f t="shared" si="37"/>
        <v/>
      </c>
      <c r="N158" s="178" t="str">
        <f t="shared" si="38"/>
        <v/>
      </c>
      <c r="O158" s="178" t="str">
        <f t="shared" si="39"/>
        <v/>
      </c>
      <c r="P158" s="178" t="str">
        <f t="shared" si="40"/>
        <v/>
      </c>
      <c r="Q158" s="178" t="str">
        <f t="shared" si="41"/>
        <v/>
      </c>
      <c r="R158" s="178" t="str">
        <f t="shared" si="42"/>
        <v/>
      </c>
    </row>
    <row r="159" spans="1:18" x14ac:dyDescent="0.25">
      <c r="A159" s="83" t="s">
        <v>290</v>
      </c>
      <c r="B159" s="179"/>
      <c r="C159" s="179"/>
      <c r="D159" s="179"/>
      <c r="E159" s="180"/>
      <c r="F159" s="179"/>
      <c r="G159" s="181" t="str">
        <f t="shared" si="43"/>
        <v/>
      </c>
      <c r="H159" s="181" t="str">
        <f t="shared" si="44"/>
        <v/>
      </c>
      <c r="I159" s="181" t="str">
        <f t="shared" si="45"/>
        <v/>
      </c>
      <c r="J159" s="181" t="str">
        <f t="shared" si="46"/>
        <v/>
      </c>
      <c r="K159" s="181" t="str">
        <f t="shared" si="47"/>
        <v/>
      </c>
      <c r="L159" s="181" t="str">
        <f t="shared" si="48"/>
        <v/>
      </c>
      <c r="M159" s="178" t="str">
        <f t="shared" si="37"/>
        <v/>
      </c>
      <c r="N159" s="178" t="str">
        <f t="shared" si="38"/>
        <v/>
      </c>
      <c r="O159" s="178" t="str">
        <f t="shared" si="39"/>
        <v/>
      </c>
      <c r="P159" s="178" t="str">
        <f t="shared" si="40"/>
        <v/>
      </c>
      <c r="Q159" s="178" t="str">
        <f t="shared" si="41"/>
        <v/>
      </c>
      <c r="R159" s="178" t="str">
        <f t="shared" si="42"/>
        <v/>
      </c>
    </row>
    <row r="160" spans="1:18" x14ac:dyDescent="0.25">
      <c r="A160" s="83" t="s">
        <v>291</v>
      </c>
      <c r="B160" s="179"/>
      <c r="C160" s="179"/>
      <c r="D160" s="179"/>
      <c r="E160" s="180"/>
      <c r="F160" s="179"/>
      <c r="G160" s="181" t="str">
        <f t="shared" si="43"/>
        <v/>
      </c>
      <c r="H160" s="181" t="str">
        <f t="shared" si="44"/>
        <v/>
      </c>
      <c r="I160" s="181" t="str">
        <f t="shared" si="45"/>
        <v/>
      </c>
      <c r="J160" s="181" t="str">
        <f t="shared" si="46"/>
        <v/>
      </c>
      <c r="K160" s="181" t="str">
        <f t="shared" si="47"/>
        <v/>
      </c>
      <c r="L160" s="181" t="str">
        <f t="shared" si="48"/>
        <v/>
      </c>
      <c r="M160" s="178" t="str">
        <f t="shared" si="37"/>
        <v/>
      </c>
      <c r="N160" s="178" t="str">
        <f t="shared" si="38"/>
        <v/>
      </c>
      <c r="O160" s="178" t="str">
        <f t="shared" si="39"/>
        <v/>
      </c>
      <c r="P160" s="178" t="str">
        <f t="shared" si="40"/>
        <v/>
      </c>
      <c r="Q160" s="178" t="str">
        <f t="shared" si="41"/>
        <v/>
      </c>
      <c r="R160" s="178" t="str">
        <f t="shared" si="42"/>
        <v/>
      </c>
    </row>
    <row r="161" spans="1:18" x14ac:dyDescent="0.25">
      <c r="A161" s="83" t="s">
        <v>292</v>
      </c>
      <c r="B161" s="179"/>
      <c r="C161" s="179"/>
      <c r="D161" s="179"/>
      <c r="E161" s="180"/>
      <c r="F161" s="179"/>
      <c r="G161" s="181" t="str">
        <f t="shared" si="43"/>
        <v/>
      </c>
      <c r="H161" s="181" t="str">
        <f t="shared" si="44"/>
        <v/>
      </c>
      <c r="I161" s="181" t="str">
        <f t="shared" si="45"/>
        <v/>
      </c>
      <c r="J161" s="181" t="str">
        <f t="shared" si="46"/>
        <v/>
      </c>
      <c r="K161" s="181" t="str">
        <f t="shared" si="47"/>
        <v/>
      </c>
      <c r="L161" s="181" t="str">
        <f t="shared" si="48"/>
        <v/>
      </c>
      <c r="M161" s="178" t="str">
        <f t="shared" si="37"/>
        <v/>
      </c>
      <c r="N161" s="178" t="str">
        <f t="shared" si="38"/>
        <v/>
      </c>
      <c r="O161" s="178" t="str">
        <f t="shared" si="39"/>
        <v/>
      </c>
      <c r="P161" s="178" t="str">
        <f t="shared" si="40"/>
        <v/>
      </c>
      <c r="Q161" s="178" t="str">
        <f t="shared" si="41"/>
        <v/>
      </c>
      <c r="R161" s="178" t="str">
        <f t="shared" si="42"/>
        <v/>
      </c>
    </row>
    <row r="162" spans="1:18" x14ac:dyDescent="0.25">
      <c r="A162" s="83" t="s">
        <v>293</v>
      </c>
      <c r="B162" s="179"/>
      <c r="C162" s="179"/>
      <c r="D162" s="179"/>
      <c r="E162" s="180"/>
      <c r="F162" s="179"/>
      <c r="G162" s="181" t="str">
        <f t="shared" si="43"/>
        <v/>
      </c>
      <c r="H162" s="181" t="str">
        <f t="shared" si="44"/>
        <v/>
      </c>
      <c r="I162" s="181" t="str">
        <f t="shared" si="45"/>
        <v/>
      </c>
      <c r="J162" s="181" t="str">
        <f t="shared" si="46"/>
        <v/>
      </c>
      <c r="K162" s="181" t="str">
        <f t="shared" si="47"/>
        <v/>
      </c>
      <c r="L162" s="181" t="str">
        <f t="shared" si="48"/>
        <v/>
      </c>
      <c r="M162" s="178" t="str">
        <f t="shared" si="37"/>
        <v/>
      </c>
      <c r="N162" s="178" t="str">
        <f t="shared" si="38"/>
        <v/>
      </c>
      <c r="O162" s="178" t="str">
        <f t="shared" si="39"/>
        <v/>
      </c>
      <c r="P162" s="178" t="str">
        <f t="shared" si="40"/>
        <v/>
      </c>
      <c r="Q162" s="178" t="str">
        <f t="shared" si="41"/>
        <v/>
      </c>
      <c r="R162" s="178" t="str">
        <f t="shared" si="42"/>
        <v/>
      </c>
    </row>
    <row r="163" spans="1:18" x14ac:dyDescent="0.25">
      <c r="A163" s="83" t="s">
        <v>294</v>
      </c>
      <c r="B163" s="179"/>
      <c r="C163" s="179"/>
      <c r="D163" s="179"/>
      <c r="E163" s="180"/>
      <c r="F163" s="179"/>
      <c r="G163" s="181" t="str">
        <f t="shared" si="43"/>
        <v/>
      </c>
      <c r="H163" s="181" t="str">
        <f t="shared" si="44"/>
        <v/>
      </c>
      <c r="I163" s="181" t="str">
        <f t="shared" si="45"/>
        <v/>
      </c>
      <c r="J163" s="181" t="str">
        <f t="shared" si="46"/>
        <v/>
      </c>
      <c r="K163" s="181" t="str">
        <f t="shared" si="47"/>
        <v/>
      </c>
      <c r="L163" s="181" t="str">
        <f t="shared" si="48"/>
        <v/>
      </c>
      <c r="M163" s="178" t="str">
        <f t="shared" si="37"/>
        <v/>
      </c>
      <c r="N163" s="178" t="str">
        <f t="shared" si="38"/>
        <v/>
      </c>
      <c r="O163" s="178" t="str">
        <f t="shared" si="39"/>
        <v/>
      </c>
      <c r="P163" s="178" t="str">
        <f t="shared" si="40"/>
        <v/>
      </c>
      <c r="Q163" s="178" t="str">
        <f t="shared" si="41"/>
        <v/>
      </c>
      <c r="R163" s="178" t="str">
        <f t="shared" si="42"/>
        <v/>
      </c>
    </row>
    <row r="164" spans="1:18" x14ac:dyDescent="0.25">
      <c r="A164" s="83" t="s">
        <v>295</v>
      </c>
      <c r="B164" s="179"/>
      <c r="C164" s="179"/>
      <c r="D164" s="179"/>
      <c r="E164" s="180"/>
      <c r="F164" s="179"/>
      <c r="G164" s="181" t="str">
        <f t="shared" si="43"/>
        <v/>
      </c>
      <c r="H164" s="181" t="str">
        <f t="shared" si="44"/>
        <v/>
      </c>
      <c r="I164" s="181" t="str">
        <f t="shared" si="45"/>
        <v/>
      </c>
      <c r="J164" s="181" t="str">
        <f t="shared" si="46"/>
        <v/>
      </c>
      <c r="K164" s="181" t="str">
        <f t="shared" si="47"/>
        <v/>
      </c>
      <c r="L164" s="181" t="str">
        <f t="shared" si="48"/>
        <v/>
      </c>
      <c r="M164" s="178" t="str">
        <f t="shared" si="37"/>
        <v/>
      </c>
      <c r="N164" s="178" t="str">
        <f t="shared" si="38"/>
        <v/>
      </c>
      <c r="O164" s="178" t="str">
        <f t="shared" si="39"/>
        <v/>
      </c>
      <c r="P164" s="178" t="str">
        <f t="shared" si="40"/>
        <v/>
      </c>
      <c r="Q164" s="178" t="str">
        <f t="shared" si="41"/>
        <v/>
      </c>
      <c r="R164" s="178" t="str">
        <f t="shared" si="42"/>
        <v/>
      </c>
    </row>
    <row r="165" spans="1:18" x14ac:dyDescent="0.25">
      <c r="A165" s="83" t="s">
        <v>296</v>
      </c>
      <c r="B165" s="179"/>
      <c r="C165" s="179"/>
      <c r="D165" s="179"/>
      <c r="E165" s="180"/>
      <c r="F165" s="179"/>
      <c r="G165" s="181" t="str">
        <f t="shared" si="43"/>
        <v/>
      </c>
      <c r="H165" s="181" t="str">
        <f t="shared" si="44"/>
        <v/>
      </c>
      <c r="I165" s="181" t="str">
        <f t="shared" si="45"/>
        <v/>
      </c>
      <c r="J165" s="181" t="str">
        <f t="shared" si="46"/>
        <v/>
      </c>
      <c r="K165" s="181" t="str">
        <f t="shared" si="47"/>
        <v/>
      </c>
      <c r="L165" s="181" t="str">
        <f t="shared" si="48"/>
        <v/>
      </c>
      <c r="M165" s="178" t="str">
        <f t="shared" si="37"/>
        <v/>
      </c>
      <c r="N165" s="178" t="str">
        <f t="shared" si="38"/>
        <v/>
      </c>
      <c r="O165" s="178" t="str">
        <f t="shared" si="39"/>
        <v/>
      </c>
      <c r="P165" s="178" t="str">
        <f t="shared" si="40"/>
        <v/>
      </c>
      <c r="Q165" s="178" t="str">
        <f t="shared" si="41"/>
        <v/>
      </c>
      <c r="R165" s="178" t="str">
        <f t="shared" si="42"/>
        <v/>
      </c>
    </row>
    <row r="166" spans="1:18" x14ac:dyDescent="0.25">
      <c r="A166" s="83" t="s">
        <v>297</v>
      </c>
      <c r="B166" s="179"/>
      <c r="C166" s="179"/>
      <c r="D166" s="179"/>
      <c r="E166" s="180"/>
      <c r="F166" s="179"/>
      <c r="G166" s="181" t="str">
        <f t="shared" si="43"/>
        <v/>
      </c>
      <c r="H166" s="181" t="str">
        <f t="shared" si="44"/>
        <v/>
      </c>
      <c r="I166" s="181" t="str">
        <f t="shared" si="45"/>
        <v/>
      </c>
      <c r="J166" s="181" t="str">
        <f t="shared" si="46"/>
        <v/>
      </c>
      <c r="K166" s="181" t="str">
        <f t="shared" si="47"/>
        <v/>
      </c>
      <c r="L166" s="181" t="str">
        <f t="shared" si="48"/>
        <v/>
      </c>
      <c r="M166" s="178" t="str">
        <f t="shared" si="37"/>
        <v/>
      </c>
      <c r="N166" s="178" t="str">
        <f t="shared" si="38"/>
        <v/>
      </c>
      <c r="O166" s="178" t="str">
        <f t="shared" si="39"/>
        <v/>
      </c>
      <c r="P166" s="178" t="str">
        <f t="shared" si="40"/>
        <v/>
      </c>
      <c r="Q166" s="178" t="str">
        <f t="shared" si="41"/>
        <v/>
      </c>
      <c r="R166" s="178" t="str">
        <f t="shared" si="42"/>
        <v/>
      </c>
    </row>
    <row r="167" spans="1:18" x14ac:dyDescent="0.25">
      <c r="A167" s="83" t="s">
        <v>298</v>
      </c>
      <c r="B167" s="179"/>
      <c r="C167" s="179"/>
      <c r="D167" s="179"/>
      <c r="E167" s="180"/>
      <c r="F167" s="179"/>
      <c r="G167" s="181" t="str">
        <f t="shared" si="43"/>
        <v/>
      </c>
      <c r="H167" s="181" t="str">
        <f t="shared" si="44"/>
        <v/>
      </c>
      <c r="I167" s="181" t="str">
        <f t="shared" si="45"/>
        <v/>
      </c>
      <c r="J167" s="181" t="str">
        <f t="shared" si="46"/>
        <v/>
      </c>
      <c r="K167" s="181" t="str">
        <f t="shared" si="47"/>
        <v/>
      </c>
      <c r="L167" s="181" t="str">
        <f t="shared" si="48"/>
        <v/>
      </c>
      <c r="M167" s="178" t="str">
        <f t="shared" si="37"/>
        <v/>
      </c>
      <c r="N167" s="178" t="str">
        <f t="shared" si="38"/>
        <v/>
      </c>
      <c r="O167" s="178" t="str">
        <f t="shared" si="39"/>
        <v/>
      </c>
      <c r="P167" s="178" t="str">
        <f t="shared" si="40"/>
        <v/>
      </c>
      <c r="Q167" s="178" t="str">
        <f t="shared" si="41"/>
        <v/>
      </c>
      <c r="R167" s="178" t="str">
        <f t="shared" si="42"/>
        <v/>
      </c>
    </row>
    <row r="168" spans="1:18" x14ac:dyDescent="0.25">
      <c r="A168" s="83" t="s">
        <v>299</v>
      </c>
      <c r="B168" s="179"/>
      <c r="C168" s="179"/>
      <c r="D168" s="179"/>
      <c r="E168" s="180"/>
      <c r="F168" s="179"/>
      <c r="G168" s="181" t="str">
        <f t="shared" si="43"/>
        <v/>
      </c>
      <c r="H168" s="181" t="str">
        <f t="shared" si="44"/>
        <v/>
      </c>
      <c r="I168" s="181" t="str">
        <f t="shared" si="45"/>
        <v/>
      </c>
      <c r="J168" s="181" t="str">
        <f t="shared" si="46"/>
        <v/>
      </c>
      <c r="K168" s="181" t="str">
        <f t="shared" si="47"/>
        <v/>
      </c>
      <c r="L168" s="181" t="str">
        <f t="shared" si="48"/>
        <v/>
      </c>
      <c r="M168" s="178" t="str">
        <f t="shared" si="37"/>
        <v/>
      </c>
      <c r="N168" s="178" t="str">
        <f t="shared" si="38"/>
        <v/>
      </c>
      <c r="O168" s="178" t="str">
        <f t="shared" si="39"/>
        <v/>
      </c>
      <c r="P168" s="178" t="str">
        <f t="shared" si="40"/>
        <v/>
      </c>
      <c r="Q168" s="178" t="str">
        <f t="shared" si="41"/>
        <v/>
      </c>
      <c r="R168" s="178" t="str">
        <f t="shared" si="42"/>
        <v/>
      </c>
    </row>
    <row r="169" spans="1:18" x14ac:dyDescent="0.25">
      <c r="A169" s="83" t="s">
        <v>300</v>
      </c>
      <c r="B169" s="179"/>
      <c r="C169" s="179"/>
      <c r="D169" s="179"/>
      <c r="E169" s="180"/>
      <c r="F169" s="179"/>
      <c r="G169" s="181" t="str">
        <f t="shared" si="43"/>
        <v/>
      </c>
      <c r="H169" s="181" t="str">
        <f t="shared" si="44"/>
        <v/>
      </c>
      <c r="I169" s="181" t="str">
        <f t="shared" si="45"/>
        <v/>
      </c>
      <c r="J169" s="181" t="str">
        <f t="shared" si="46"/>
        <v/>
      </c>
      <c r="K169" s="181" t="str">
        <f t="shared" si="47"/>
        <v/>
      </c>
      <c r="L169" s="181" t="str">
        <f t="shared" si="48"/>
        <v/>
      </c>
      <c r="M169" s="178" t="str">
        <f t="shared" si="37"/>
        <v/>
      </c>
      <c r="N169" s="178" t="str">
        <f t="shared" si="38"/>
        <v/>
      </c>
      <c r="O169" s="178" t="str">
        <f t="shared" si="39"/>
        <v/>
      </c>
      <c r="P169" s="178" t="str">
        <f t="shared" si="40"/>
        <v/>
      </c>
      <c r="Q169" s="178" t="str">
        <f t="shared" si="41"/>
        <v/>
      </c>
      <c r="R169" s="178" t="str">
        <f t="shared" si="42"/>
        <v/>
      </c>
    </row>
    <row r="170" spans="1:18" x14ac:dyDescent="0.25">
      <c r="A170" s="83" t="s">
        <v>301</v>
      </c>
      <c r="B170" s="179"/>
      <c r="C170" s="179"/>
      <c r="D170" s="179"/>
      <c r="E170" s="180"/>
      <c r="F170" s="179"/>
      <c r="G170" s="181" t="str">
        <f t="shared" si="43"/>
        <v/>
      </c>
      <c r="H170" s="181" t="str">
        <f t="shared" si="44"/>
        <v/>
      </c>
      <c r="I170" s="181" t="str">
        <f t="shared" si="45"/>
        <v/>
      </c>
      <c r="J170" s="181" t="str">
        <f t="shared" si="46"/>
        <v/>
      </c>
      <c r="K170" s="181" t="str">
        <f t="shared" si="47"/>
        <v/>
      </c>
      <c r="L170" s="181" t="str">
        <f t="shared" si="48"/>
        <v/>
      </c>
      <c r="M170" s="178" t="str">
        <f t="shared" si="37"/>
        <v/>
      </c>
      <c r="N170" s="178" t="str">
        <f t="shared" si="38"/>
        <v/>
      </c>
      <c r="O170" s="178" t="str">
        <f t="shared" si="39"/>
        <v/>
      </c>
      <c r="P170" s="178" t="str">
        <f t="shared" si="40"/>
        <v/>
      </c>
      <c r="Q170" s="178" t="str">
        <f t="shared" si="41"/>
        <v/>
      </c>
      <c r="R170" s="178" t="str">
        <f t="shared" si="42"/>
        <v/>
      </c>
    </row>
    <row r="171" spans="1:18" x14ac:dyDescent="0.25">
      <c r="A171" s="83" t="s">
        <v>302</v>
      </c>
      <c r="B171" s="179"/>
      <c r="C171" s="179"/>
      <c r="D171" s="179"/>
      <c r="E171" s="180"/>
      <c r="F171" s="179"/>
      <c r="G171" s="181" t="str">
        <f t="shared" si="43"/>
        <v/>
      </c>
      <c r="H171" s="181" t="str">
        <f t="shared" si="44"/>
        <v/>
      </c>
      <c r="I171" s="181" t="str">
        <f t="shared" si="45"/>
        <v/>
      </c>
      <c r="J171" s="181" t="str">
        <f t="shared" si="46"/>
        <v/>
      </c>
      <c r="K171" s="181" t="str">
        <f t="shared" si="47"/>
        <v/>
      </c>
      <c r="L171" s="181" t="str">
        <f t="shared" si="48"/>
        <v/>
      </c>
      <c r="M171" s="178" t="str">
        <f t="shared" si="37"/>
        <v/>
      </c>
      <c r="N171" s="178" t="str">
        <f t="shared" si="38"/>
        <v/>
      </c>
      <c r="O171" s="178" t="str">
        <f t="shared" si="39"/>
        <v/>
      </c>
      <c r="P171" s="178" t="str">
        <f t="shared" si="40"/>
        <v/>
      </c>
      <c r="Q171" s="178" t="str">
        <f t="shared" si="41"/>
        <v/>
      </c>
      <c r="R171" s="178" t="str">
        <f t="shared" si="42"/>
        <v/>
      </c>
    </row>
    <row r="172" spans="1:18" x14ac:dyDescent="0.25">
      <c r="A172" s="83" t="s">
        <v>303</v>
      </c>
      <c r="B172" s="179"/>
      <c r="C172" s="179"/>
      <c r="D172" s="179"/>
      <c r="E172" s="180"/>
      <c r="F172" s="179"/>
      <c r="G172" s="181" t="str">
        <f t="shared" si="43"/>
        <v/>
      </c>
      <c r="H172" s="181" t="str">
        <f t="shared" si="44"/>
        <v/>
      </c>
      <c r="I172" s="181" t="str">
        <f t="shared" si="45"/>
        <v/>
      </c>
      <c r="J172" s="181" t="str">
        <f t="shared" si="46"/>
        <v/>
      </c>
      <c r="K172" s="181" t="str">
        <f t="shared" si="47"/>
        <v/>
      </c>
      <c r="L172" s="181" t="str">
        <f t="shared" si="48"/>
        <v/>
      </c>
      <c r="M172" s="178" t="str">
        <f t="shared" si="37"/>
        <v/>
      </c>
      <c r="N172" s="178" t="str">
        <f t="shared" si="38"/>
        <v/>
      </c>
      <c r="O172" s="178" t="str">
        <f t="shared" si="39"/>
        <v/>
      </c>
      <c r="P172" s="178" t="str">
        <f t="shared" si="40"/>
        <v/>
      </c>
      <c r="Q172" s="178" t="str">
        <f t="shared" si="41"/>
        <v/>
      </c>
      <c r="R172" s="178" t="str">
        <f t="shared" si="42"/>
        <v/>
      </c>
    </row>
    <row r="173" spans="1:18" x14ac:dyDescent="0.25">
      <c r="A173" s="83" t="s">
        <v>304</v>
      </c>
      <c r="B173" s="179"/>
      <c r="C173" s="179"/>
      <c r="D173" s="179"/>
      <c r="E173" s="180"/>
      <c r="F173" s="179"/>
      <c r="G173" s="181" t="str">
        <f t="shared" si="43"/>
        <v/>
      </c>
      <c r="H173" s="181" t="str">
        <f t="shared" si="44"/>
        <v/>
      </c>
      <c r="I173" s="181" t="str">
        <f t="shared" si="45"/>
        <v/>
      </c>
      <c r="J173" s="181" t="str">
        <f t="shared" si="46"/>
        <v/>
      </c>
      <c r="K173" s="181" t="str">
        <f t="shared" si="47"/>
        <v/>
      </c>
      <c r="L173" s="181" t="str">
        <f t="shared" si="48"/>
        <v/>
      </c>
      <c r="M173" s="178" t="str">
        <f t="shared" si="37"/>
        <v/>
      </c>
      <c r="N173" s="178" t="str">
        <f t="shared" si="38"/>
        <v/>
      </c>
      <c r="O173" s="178" t="str">
        <f t="shared" si="39"/>
        <v/>
      </c>
      <c r="P173" s="178" t="str">
        <f t="shared" si="40"/>
        <v/>
      </c>
      <c r="Q173" s="178" t="str">
        <f t="shared" si="41"/>
        <v/>
      </c>
      <c r="R173" s="178" t="str">
        <f t="shared" si="42"/>
        <v/>
      </c>
    </row>
    <row r="174" spans="1:18" x14ac:dyDescent="0.25">
      <c r="A174" s="83" t="s">
        <v>305</v>
      </c>
      <c r="B174" s="179"/>
      <c r="C174" s="179"/>
      <c r="D174" s="179"/>
      <c r="E174" s="180"/>
      <c r="F174" s="179"/>
      <c r="G174" s="181" t="str">
        <f t="shared" si="43"/>
        <v/>
      </c>
      <c r="H174" s="181" t="str">
        <f t="shared" si="44"/>
        <v/>
      </c>
      <c r="I174" s="181" t="str">
        <f t="shared" si="45"/>
        <v/>
      </c>
      <c r="J174" s="181" t="str">
        <f t="shared" si="46"/>
        <v/>
      </c>
      <c r="K174" s="181" t="str">
        <f t="shared" si="47"/>
        <v/>
      </c>
      <c r="L174" s="181" t="str">
        <f t="shared" si="48"/>
        <v/>
      </c>
      <c r="M174" s="178" t="str">
        <f t="shared" si="37"/>
        <v/>
      </c>
      <c r="N174" s="178" t="str">
        <f t="shared" si="38"/>
        <v/>
      </c>
      <c r="O174" s="178" t="str">
        <f t="shared" si="39"/>
        <v/>
      </c>
      <c r="P174" s="178" t="str">
        <f t="shared" si="40"/>
        <v/>
      </c>
      <c r="Q174" s="178" t="str">
        <f t="shared" si="41"/>
        <v/>
      </c>
      <c r="R174" s="178" t="str">
        <f t="shared" si="42"/>
        <v/>
      </c>
    </row>
    <row r="175" spans="1:18" x14ac:dyDescent="0.25">
      <c r="A175" s="83" t="s">
        <v>306</v>
      </c>
      <c r="B175" s="179"/>
      <c r="C175" s="179"/>
      <c r="D175" s="179"/>
      <c r="E175" s="180"/>
      <c r="F175" s="179"/>
      <c r="G175" s="181" t="str">
        <f t="shared" si="43"/>
        <v/>
      </c>
      <c r="H175" s="181" t="str">
        <f t="shared" si="44"/>
        <v/>
      </c>
      <c r="I175" s="181" t="str">
        <f t="shared" si="45"/>
        <v/>
      </c>
      <c r="J175" s="181" t="str">
        <f t="shared" si="46"/>
        <v/>
      </c>
      <c r="K175" s="181" t="str">
        <f t="shared" si="47"/>
        <v/>
      </c>
      <c r="L175" s="181" t="str">
        <f t="shared" si="48"/>
        <v/>
      </c>
      <c r="M175" s="178" t="str">
        <f t="shared" si="37"/>
        <v/>
      </c>
      <c r="N175" s="178" t="str">
        <f t="shared" si="38"/>
        <v/>
      </c>
      <c r="O175" s="178" t="str">
        <f t="shared" si="39"/>
        <v/>
      </c>
      <c r="P175" s="178" t="str">
        <f t="shared" si="40"/>
        <v/>
      </c>
      <c r="Q175" s="178" t="str">
        <f t="shared" si="41"/>
        <v/>
      </c>
      <c r="R175" s="178" t="str">
        <f t="shared" si="42"/>
        <v/>
      </c>
    </row>
    <row r="176" spans="1:18" x14ac:dyDescent="0.25">
      <c r="A176" s="83" t="s">
        <v>307</v>
      </c>
      <c r="B176" s="179"/>
      <c r="C176" s="179"/>
      <c r="D176" s="179"/>
      <c r="E176" s="180"/>
      <c r="F176" s="179"/>
      <c r="G176" s="181" t="str">
        <f t="shared" si="43"/>
        <v/>
      </c>
      <c r="H176" s="181" t="str">
        <f t="shared" si="44"/>
        <v/>
      </c>
      <c r="I176" s="181" t="str">
        <f t="shared" si="45"/>
        <v/>
      </c>
      <c r="J176" s="181" t="str">
        <f t="shared" si="46"/>
        <v/>
      </c>
      <c r="K176" s="181" t="str">
        <f t="shared" si="47"/>
        <v/>
      </c>
      <c r="L176" s="181" t="str">
        <f t="shared" si="48"/>
        <v/>
      </c>
      <c r="M176" s="178" t="str">
        <f t="shared" si="37"/>
        <v/>
      </c>
      <c r="N176" s="178" t="str">
        <f t="shared" si="38"/>
        <v/>
      </c>
      <c r="O176" s="178" t="str">
        <f t="shared" si="39"/>
        <v/>
      </c>
      <c r="P176" s="178" t="str">
        <f t="shared" si="40"/>
        <v/>
      </c>
      <c r="Q176" s="178" t="str">
        <f t="shared" si="41"/>
        <v/>
      </c>
      <c r="R176" s="178" t="str">
        <f t="shared" si="42"/>
        <v/>
      </c>
    </row>
    <row r="177" spans="1:18" x14ac:dyDescent="0.25">
      <c r="A177" s="83" t="s">
        <v>308</v>
      </c>
      <c r="B177" s="179"/>
      <c r="C177" s="179"/>
      <c r="D177" s="179"/>
      <c r="E177" s="180"/>
      <c r="F177" s="179"/>
      <c r="G177" s="181" t="str">
        <f t="shared" si="43"/>
        <v/>
      </c>
      <c r="H177" s="181" t="str">
        <f t="shared" si="44"/>
        <v/>
      </c>
      <c r="I177" s="181" t="str">
        <f t="shared" si="45"/>
        <v/>
      </c>
      <c r="J177" s="181" t="str">
        <f t="shared" si="46"/>
        <v/>
      </c>
      <c r="K177" s="181" t="str">
        <f t="shared" si="47"/>
        <v/>
      </c>
      <c r="L177" s="181" t="str">
        <f t="shared" si="48"/>
        <v/>
      </c>
      <c r="M177" s="178" t="str">
        <f t="shared" si="37"/>
        <v/>
      </c>
      <c r="N177" s="178" t="str">
        <f t="shared" si="38"/>
        <v/>
      </c>
      <c r="O177" s="178" t="str">
        <f t="shared" si="39"/>
        <v/>
      </c>
      <c r="P177" s="178" t="str">
        <f t="shared" si="40"/>
        <v/>
      </c>
      <c r="Q177" s="178" t="str">
        <f t="shared" si="41"/>
        <v/>
      </c>
      <c r="R177" s="178" t="str">
        <f t="shared" si="42"/>
        <v/>
      </c>
    </row>
    <row r="178" spans="1:18" x14ac:dyDescent="0.25">
      <c r="A178" s="83" t="s">
        <v>309</v>
      </c>
      <c r="B178" s="179"/>
      <c r="C178" s="179"/>
      <c r="D178" s="179"/>
      <c r="E178" s="180"/>
      <c r="F178" s="179"/>
      <c r="G178" s="181" t="str">
        <f t="shared" si="43"/>
        <v/>
      </c>
      <c r="H178" s="181" t="str">
        <f t="shared" si="44"/>
        <v/>
      </c>
      <c r="I178" s="181" t="str">
        <f t="shared" si="45"/>
        <v/>
      </c>
      <c r="J178" s="181" t="str">
        <f t="shared" si="46"/>
        <v/>
      </c>
      <c r="K178" s="181" t="str">
        <f t="shared" si="47"/>
        <v/>
      </c>
      <c r="L178" s="181" t="str">
        <f t="shared" si="48"/>
        <v/>
      </c>
      <c r="M178" s="178" t="str">
        <f t="shared" si="37"/>
        <v/>
      </c>
      <c r="N178" s="178" t="str">
        <f t="shared" si="38"/>
        <v/>
      </c>
      <c r="O178" s="178" t="str">
        <f t="shared" si="39"/>
        <v/>
      </c>
      <c r="P178" s="178" t="str">
        <f t="shared" si="40"/>
        <v/>
      </c>
      <c r="Q178" s="178" t="str">
        <f t="shared" si="41"/>
        <v/>
      </c>
      <c r="R178" s="178" t="str">
        <f t="shared" si="42"/>
        <v/>
      </c>
    </row>
    <row r="179" spans="1:18" x14ac:dyDescent="0.25">
      <c r="A179" s="83" t="s">
        <v>310</v>
      </c>
      <c r="B179" s="179"/>
      <c r="C179" s="179"/>
      <c r="D179" s="179"/>
      <c r="E179" s="180"/>
      <c r="F179" s="179"/>
      <c r="G179" s="181" t="str">
        <f t="shared" si="43"/>
        <v/>
      </c>
      <c r="H179" s="181" t="str">
        <f t="shared" si="44"/>
        <v/>
      </c>
      <c r="I179" s="181" t="str">
        <f t="shared" si="45"/>
        <v/>
      </c>
      <c r="J179" s="181" t="str">
        <f t="shared" si="46"/>
        <v/>
      </c>
      <c r="K179" s="181" t="str">
        <f t="shared" si="47"/>
        <v/>
      </c>
      <c r="L179" s="181" t="str">
        <f t="shared" si="48"/>
        <v/>
      </c>
      <c r="M179" s="178" t="str">
        <f t="shared" si="37"/>
        <v/>
      </c>
      <c r="N179" s="178" t="str">
        <f t="shared" si="38"/>
        <v/>
      </c>
      <c r="O179" s="178" t="str">
        <f t="shared" si="39"/>
        <v/>
      </c>
      <c r="P179" s="178" t="str">
        <f t="shared" si="40"/>
        <v/>
      </c>
      <c r="Q179" s="178" t="str">
        <f t="shared" si="41"/>
        <v/>
      </c>
      <c r="R179" s="178" t="str">
        <f t="shared" si="42"/>
        <v/>
      </c>
    </row>
    <row r="180" spans="1:18" x14ac:dyDescent="0.25">
      <c r="A180" s="83" t="s">
        <v>311</v>
      </c>
      <c r="B180" s="179"/>
      <c r="C180" s="179"/>
      <c r="D180" s="179"/>
      <c r="E180" s="180"/>
      <c r="F180" s="179"/>
      <c r="G180" s="181" t="str">
        <f t="shared" si="43"/>
        <v/>
      </c>
      <c r="H180" s="181" t="str">
        <f t="shared" si="44"/>
        <v/>
      </c>
      <c r="I180" s="181" t="str">
        <f t="shared" si="45"/>
        <v/>
      </c>
      <c r="J180" s="181" t="str">
        <f t="shared" si="46"/>
        <v/>
      </c>
      <c r="K180" s="181" t="str">
        <f t="shared" si="47"/>
        <v/>
      </c>
      <c r="L180" s="181" t="str">
        <f t="shared" si="48"/>
        <v/>
      </c>
      <c r="M180" s="178" t="str">
        <f t="shared" si="37"/>
        <v/>
      </c>
      <c r="N180" s="178" t="str">
        <f t="shared" si="38"/>
        <v/>
      </c>
      <c r="O180" s="178" t="str">
        <f t="shared" si="39"/>
        <v/>
      </c>
      <c r="P180" s="178" t="str">
        <f t="shared" si="40"/>
        <v/>
      </c>
      <c r="Q180" s="178" t="str">
        <f t="shared" si="41"/>
        <v/>
      </c>
      <c r="R180" s="178" t="str">
        <f t="shared" si="42"/>
        <v/>
      </c>
    </row>
    <row r="181" spans="1:18" x14ac:dyDescent="0.25">
      <c r="A181" s="83" t="s">
        <v>312</v>
      </c>
      <c r="B181" s="179"/>
      <c r="C181" s="179"/>
      <c r="D181" s="179"/>
      <c r="E181" s="180"/>
      <c r="F181" s="179"/>
      <c r="G181" s="181" t="str">
        <f t="shared" si="43"/>
        <v/>
      </c>
      <c r="H181" s="181" t="str">
        <f t="shared" si="44"/>
        <v/>
      </c>
      <c r="I181" s="181" t="str">
        <f t="shared" si="45"/>
        <v/>
      </c>
      <c r="J181" s="181" t="str">
        <f t="shared" si="46"/>
        <v/>
      </c>
      <c r="K181" s="181" t="str">
        <f t="shared" si="47"/>
        <v/>
      </c>
      <c r="L181" s="181" t="str">
        <f t="shared" si="48"/>
        <v/>
      </c>
      <c r="M181" s="178" t="str">
        <f t="shared" si="37"/>
        <v/>
      </c>
      <c r="N181" s="178" t="str">
        <f t="shared" si="38"/>
        <v/>
      </c>
      <c r="O181" s="178" t="str">
        <f t="shared" si="39"/>
        <v/>
      </c>
      <c r="P181" s="178" t="str">
        <f t="shared" si="40"/>
        <v/>
      </c>
      <c r="Q181" s="178" t="str">
        <f t="shared" si="41"/>
        <v/>
      </c>
      <c r="R181" s="178" t="str">
        <f t="shared" si="42"/>
        <v/>
      </c>
    </row>
    <row r="182" spans="1:18" x14ac:dyDescent="0.25">
      <c r="A182" s="83" t="s">
        <v>313</v>
      </c>
      <c r="B182" s="179"/>
      <c r="C182" s="179"/>
      <c r="D182" s="179"/>
      <c r="E182" s="180"/>
      <c r="F182" s="179"/>
      <c r="G182" s="181" t="str">
        <f t="shared" si="43"/>
        <v/>
      </c>
      <c r="H182" s="181" t="str">
        <f t="shared" si="44"/>
        <v/>
      </c>
      <c r="I182" s="181" t="str">
        <f t="shared" si="45"/>
        <v/>
      </c>
      <c r="J182" s="181" t="str">
        <f t="shared" si="46"/>
        <v/>
      </c>
      <c r="K182" s="181" t="str">
        <f t="shared" si="47"/>
        <v/>
      </c>
      <c r="L182" s="181" t="str">
        <f t="shared" si="48"/>
        <v/>
      </c>
      <c r="M182" s="178" t="str">
        <f t="shared" si="37"/>
        <v/>
      </c>
      <c r="N182" s="178" t="str">
        <f t="shared" si="38"/>
        <v/>
      </c>
      <c r="O182" s="178" t="str">
        <f t="shared" si="39"/>
        <v/>
      </c>
      <c r="P182" s="178" t="str">
        <f t="shared" si="40"/>
        <v/>
      </c>
      <c r="Q182" s="178" t="str">
        <f t="shared" si="41"/>
        <v/>
      </c>
      <c r="R182" s="178" t="str">
        <f t="shared" si="42"/>
        <v/>
      </c>
    </row>
    <row r="183" spans="1:18" x14ac:dyDescent="0.25">
      <c r="A183" s="83" t="s">
        <v>314</v>
      </c>
      <c r="B183" s="179"/>
      <c r="C183" s="179"/>
      <c r="D183" s="179"/>
      <c r="E183" s="180"/>
      <c r="F183" s="179"/>
      <c r="G183" s="181" t="str">
        <f t="shared" si="43"/>
        <v/>
      </c>
      <c r="H183" s="181" t="str">
        <f t="shared" si="44"/>
        <v/>
      </c>
      <c r="I183" s="181" t="str">
        <f t="shared" si="45"/>
        <v/>
      </c>
      <c r="J183" s="181" t="str">
        <f t="shared" si="46"/>
        <v/>
      </c>
      <c r="K183" s="181" t="str">
        <f t="shared" si="47"/>
        <v/>
      </c>
      <c r="L183" s="181" t="str">
        <f t="shared" si="48"/>
        <v/>
      </c>
      <c r="M183" s="178" t="str">
        <f t="shared" si="37"/>
        <v/>
      </c>
      <c r="N183" s="178" t="str">
        <f t="shared" si="38"/>
        <v/>
      </c>
      <c r="O183" s="178" t="str">
        <f t="shared" si="39"/>
        <v/>
      </c>
      <c r="P183" s="178" t="str">
        <f t="shared" si="40"/>
        <v/>
      </c>
      <c r="Q183" s="178" t="str">
        <f t="shared" si="41"/>
        <v/>
      </c>
      <c r="R183" s="178" t="str">
        <f t="shared" si="42"/>
        <v/>
      </c>
    </row>
    <row r="184" spans="1:18" x14ac:dyDescent="0.25">
      <c r="A184" s="83" t="s">
        <v>315</v>
      </c>
      <c r="B184" s="179"/>
      <c r="C184" s="179"/>
      <c r="D184" s="179"/>
      <c r="E184" s="180"/>
      <c r="F184" s="179"/>
      <c r="G184" s="181" t="str">
        <f t="shared" si="43"/>
        <v/>
      </c>
      <c r="H184" s="181" t="str">
        <f t="shared" si="44"/>
        <v/>
      </c>
      <c r="I184" s="181" t="str">
        <f t="shared" si="45"/>
        <v/>
      </c>
      <c r="J184" s="181" t="str">
        <f t="shared" si="46"/>
        <v/>
      </c>
      <c r="K184" s="181" t="str">
        <f t="shared" si="47"/>
        <v/>
      </c>
      <c r="L184" s="181" t="str">
        <f t="shared" si="48"/>
        <v/>
      </c>
      <c r="M184" s="178" t="str">
        <f t="shared" si="37"/>
        <v/>
      </c>
      <c r="N184" s="178" t="str">
        <f t="shared" si="38"/>
        <v/>
      </c>
      <c r="O184" s="178" t="str">
        <f t="shared" si="39"/>
        <v/>
      </c>
      <c r="P184" s="178" t="str">
        <f t="shared" si="40"/>
        <v/>
      </c>
      <c r="Q184" s="178" t="str">
        <f t="shared" si="41"/>
        <v/>
      </c>
      <c r="R184" s="178" t="str">
        <f t="shared" si="42"/>
        <v/>
      </c>
    </row>
    <row r="185" spans="1:18" x14ac:dyDescent="0.25">
      <c r="A185" s="83" t="s">
        <v>316</v>
      </c>
      <c r="B185" s="179"/>
      <c r="C185" s="179"/>
      <c r="D185" s="179"/>
      <c r="E185" s="180"/>
      <c r="F185" s="179"/>
      <c r="G185" s="181" t="str">
        <f t="shared" si="43"/>
        <v/>
      </c>
      <c r="H185" s="181" t="str">
        <f t="shared" si="44"/>
        <v/>
      </c>
      <c r="I185" s="181" t="str">
        <f t="shared" si="45"/>
        <v/>
      </c>
      <c r="J185" s="181" t="str">
        <f t="shared" si="46"/>
        <v/>
      </c>
      <c r="K185" s="181" t="str">
        <f t="shared" si="47"/>
        <v/>
      </c>
      <c r="L185" s="181" t="str">
        <f t="shared" si="48"/>
        <v/>
      </c>
      <c r="M185" s="178" t="str">
        <f t="shared" si="37"/>
        <v/>
      </c>
      <c r="N185" s="178" t="str">
        <f t="shared" si="38"/>
        <v/>
      </c>
      <c r="O185" s="178" t="str">
        <f t="shared" si="39"/>
        <v/>
      </c>
      <c r="P185" s="178" t="str">
        <f t="shared" si="40"/>
        <v/>
      </c>
      <c r="Q185" s="178" t="str">
        <f t="shared" si="41"/>
        <v/>
      </c>
      <c r="R185" s="178" t="str">
        <f t="shared" si="42"/>
        <v/>
      </c>
    </row>
    <row r="186" spans="1:18" x14ac:dyDescent="0.25">
      <c r="A186" s="83" t="s">
        <v>317</v>
      </c>
      <c r="B186" s="179"/>
      <c r="C186" s="179"/>
      <c r="D186" s="179"/>
      <c r="E186" s="180"/>
      <c r="F186" s="179"/>
      <c r="G186" s="181" t="str">
        <f t="shared" si="43"/>
        <v/>
      </c>
      <c r="H186" s="181" t="str">
        <f t="shared" si="44"/>
        <v/>
      </c>
      <c r="I186" s="181" t="str">
        <f t="shared" si="45"/>
        <v/>
      </c>
      <c r="J186" s="181" t="str">
        <f t="shared" si="46"/>
        <v/>
      </c>
      <c r="K186" s="181" t="str">
        <f t="shared" si="47"/>
        <v/>
      </c>
      <c r="L186" s="181" t="str">
        <f t="shared" si="48"/>
        <v/>
      </c>
      <c r="M186" s="178" t="str">
        <f t="shared" si="37"/>
        <v/>
      </c>
      <c r="N186" s="178" t="str">
        <f t="shared" si="38"/>
        <v/>
      </c>
      <c r="O186" s="178" t="str">
        <f t="shared" si="39"/>
        <v/>
      </c>
      <c r="P186" s="178" t="str">
        <f t="shared" si="40"/>
        <v/>
      </c>
      <c r="Q186" s="178" t="str">
        <f t="shared" si="41"/>
        <v/>
      </c>
      <c r="R186" s="178" t="str">
        <f t="shared" si="42"/>
        <v/>
      </c>
    </row>
    <row r="187" spans="1:18" x14ac:dyDescent="0.25">
      <c r="A187" s="83" t="s">
        <v>318</v>
      </c>
      <c r="B187" s="179"/>
      <c r="C187" s="179"/>
      <c r="D187" s="179"/>
      <c r="E187" s="180"/>
      <c r="F187" s="179"/>
      <c r="G187" s="181" t="str">
        <f t="shared" si="43"/>
        <v/>
      </c>
      <c r="H187" s="181" t="str">
        <f t="shared" si="44"/>
        <v/>
      </c>
      <c r="I187" s="181" t="str">
        <f t="shared" si="45"/>
        <v/>
      </c>
      <c r="J187" s="181" t="str">
        <f t="shared" si="46"/>
        <v/>
      </c>
      <c r="K187" s="181" t="str">
        <f t="shared" si="47"/>
        <v/>
      </c>
      <c r="L187" s="181" t="str">
        <f t="shared" si="48"/>
        <v/>
      </c>
      <c r="M187" s="178" t="str">
        <f t="shared" si="37"/>
        <v/>
      </c>
      <c r="N187" s="178" t="str">
        <f t="shared" si="38"/>
        <v/>
      </c>
      <c r="O187" s="178" t="str">
        <f t="shared" si="39"/>
        <v/>
      </c>
      <c r="P187" s="178" t="str">
        <f t="shared" si="40"/>
        <v/>
      </c>
      <c r="Q187" s="178" t="str">
        <f t="shared" si="41"/>
        <v/>
      </c>
      <c r="R187" s="178" t="str">
        <f t="shared" si="42"/>
        <v/>
      </c>
    </row>
    <row r="188" spans="1:18" x14ac:dyDescent="0.25">
      <c r="A188" s="83" t="s">
        <v>319</v>
      </c>
      <c r="B188" s="179"/>
      <c r="C188" s="179"/>
      <c r="D188" s="179"/>
      <c r="E188" s="180"/>
      <c r="F188" s="179"/>
      <c r="G188" s="181" t="str">
        <f t="shared" si="43"/>
        <v/>
      </c>
      <c r="H188" s="181" t="str">
        <f t="shared" si="44"/>
        <v/>
      </c>
      <c r="I188" s="181" t="str">
        <f t="shared" si="45"/>
        <v/>
      </c>
      <c r="J188" s="181" t="str">
        <f t="shared" si="46"/>
        <v/>
      </c>
      <c r="K188" s="181" t="str">
        <f t="shared" si="47"/>
        <v/>
      </c>
      <c r="L188" s="181" t="str">
        <f t="shared" si="48"/>
        <v/>
      </c>
      <c r="M188" s="178" t="str">
        <f t="shared" si="37"/>
        <v/>
      </c>
      <c r="N188" s="178" t="str">
        <f t="shared" si="38"/>
        <v/>
      </c>
      <c r="O188" s="178" t="str">
        <f t="shared" si="39"/>
        <v/>
      </c>
      <c r="P188" s="178" t="str">
        <f t="shared" si="40"/>
        <v/>
      </c>
      <c r="Q188" s="178" t="str">
        <f t="shared" si="41"/>
        <v/>
      </c>
      <c r="R188" s="178" t="str">
        <f t="shared" si="42"/>
        <v/>
      </c>
    </row>
    <row r="189" spans="1:18" x14ac:dyDescent="0.25">
      <c r="A189" s="83" t="s">
        <v>320</v>
      </c>
      <c r="B189" s="179"/>
      <c r="C189" s="179"/>
      <c r="D189" s="179"/>
      <c r="E189" s="180"/>
      <c r="F189" s="179"/>
      <c r="G189" s="181" t="str">
        <f t="shared" si="43"/>
        <v/>
      </c>
      <c r="H189" s="181" t="str">
        <f t="shared" si="44"/>
        <v/>
      </c>
      <c r="I189" s="181" t="str">
        <f t="shared" si="45"/>
        <v/>
      </c>
      <c r="J189" s="181" t="str">
        <f t="shared" si="46"/>
        <v/>
      </c>
      <c r="K189" s="181" t="str">
        <f t="shared" si="47"/>
        <v/>
      </c>
      <c r="L189" s="181" t="str">
        <f t="shared" si="48"/>
        <v/>
      </c>
      <c r="M189" s="178" t="str">
        <f t="shared" si="37"/>
        <v/>
      </c>
      <c r="N189" s="178" t="str">
        <f t="shared" si="38"/>
        <v/>
      </c>
      <c r="O189" s="178" t="str">
        <f t="shared" si="39"/>
        <v/>
      </c>
      <c r="P189" s="178" t="str">
        <f t="shared" si="40"/>
        <v/>
      </c>
      <c r="Q189" s="178" t="str">
        <f t="shared" si="41"/>
        <v/>
      </c>
      <c r="R189" s="178" t="str">
        <f t="shared" si="42"/>
        <v/>
      </c>
    </row>
    <row r="190" spans="1:18" x14ac:dyDescent="0.25">
      <c r="A190" s="83" t="s">
        <v>321</v>
      </c>
      <c r="B190" s="179"/>
      <c r="C190" s="179"/>
      <c r="D190" s="179"/>
      <c r="E190" s="180"/>
      <c r="F190" s="179"/>
      <c r="G190" s="181" t="str">
        <f t="shared" si="43"/>
        <v/>
      </c>
      <c r="H190" s="181" t="str">
        <f t="shared" si="44"/>
        <v/>
      </c>
      <c r="I190" s="181" t="str">
        <f t="shared" si="45"/>
        <v/>
      </c>
      <c r="J190" s="181" t="str">
        <f t="shared" si="46"/>
        <v/>
      </c>
      <c r="K190" s="181" t="str">
        <f t="shared" si="47"/>
        <v/>
      </c>
      <c r="L190" s="181" t="str">
        <f t="shared" si="48"/>
        <v/>
      </c>
      <c r="M190" s="178" t="str">
        <f t="shared" si="37"/>
        <v/>
      </c>
      <c r="N190" s="178" t="str">
        <f t="shared" si="38"/>
        <v/>
      </c>
      <c r="O190" s="178" t="str">
        <f t="shared" si="39"/>
        <v/>
      </c>
      <c r="P190" s="178" t="str">
        <f t="shared" si="40"/>
        <v/>
      </c>
      <c r="Q190" s="178" t="str">
        <f t="shared" si="41"/>
        <v/>
      </c>
      <c r="R190" s="178" t="str">
        <f t="shared" si="42"/>
        <v/>
      </c>
    </row>
    <row r="191" spans="1:18" x14ac:dyDescent="0.25">
      <c r="A191" s="83" t="s">
        <v>322</v>
      </c>
      <c r="B191" s="179"/>
      <c r="C191" s="179"/>
      <c r="D191" s="179"/>
      <c r="E191" s="180"/>
      <c r="F191" s="179"/>
      <c r="G191" s="181" t="str">
        <f t="shared" si="43"/>
        <v/>
      </c>
      <c r="H191" s="181" t="str">
        <f t="shared" si="44"/>
        <v/>
      </c>
      <c r="I191" s="181" t="str">
        <f t="shared" si="45"/>
        <v/>
      </c>
      <c r="J191" s="181" t="str">
        <f t="shared" si="46"/>
        <v/>
      </c>
      <c r="K191" s="181" t="str">
        <f t="shared" si="47"/>
        <v/>
      </c>
      <c r="L191" s="181" t="str">
        <f t="shared" si="48"/>
        <v/>
      </c>
      <c r="M191" s="178" t="str">
        <f t="shared" si="37"/>
        <v/>
      </c>
      <c r="N191" s="178" t="str">
        <f t="shared" si="38"/>
        <v/>
      </c>
      <c r="O191" s="178" t="str">
        <f t="shared" si="39"/>
        <v/>
      </c>
      <c r="P191" s="178" t="str">
        <f t="shared" si="40"/>
        <v/>
      </c>
      <c r="Q191" s="178" t="str">
        <f t="shared" si="41"/>
        <v/>
      </c>
      <c r="R191" s="178" t="str">
        <f t="shared" si="42"/>
        <v/>
      </c>
    </row>
    <row r="192" spans="1:18" x14ac:dyDescent="0.25">
      <c r="A192" s="83" t="s">
        <v>323</v>
      </c>
      <c r="B192" s="179"/>
      <c r="C192" s="179"/>
      <c r="D192" s="179"/>
      <c r="E192" s="180"/>
      <c r="F192" s="179"/>
      <c r="G192" s="181" t="str">
        <f t="shared" si="43"/>
        <v/>
      </c>
      <c r="H192" s="181" t="str">
        <f t="shared" si="44"/>
        <v/>
      </c>
      <c r="I192" s="181" t="str">
        <f t="shared" si="45"/>
        <v/>
      </c>
      <c r="J192" s="181" t="str">
        <f t="shared" si="46"/>
        <v/>
      </c>
      <c r="K192" s="181" t="str">
        <f t="shared" si="47"/>
        <v/>
      </c>
      <c r="L192" s="181" t="str">
        <f t="shared" si="48"/>
        <v/>
      </c>
      <c r="M192" s="178" t="str">
        <f t="shared" si="37"/>
        <v/>
      </c>
      <c r="N192" s="178" t="str">
        <f t="shared" si="38"/>
        <v/>
      </c>
      <c r="O192" s="178" t="str">
        <f t="shared" si="39"/>
        <v/>
      </c>
      <c r="P192" s="178" t="str">
        <f t="shared" si="40"/>
        <v/>
      </c>
      <c r="Q192" s="178" t="str">
        <f t="shared" si="41"/>
        <v/>
      </c>
      <c r="R192" s="178" t="str">
        <f t="shared" si="42"/>
        <v/>
      </c>
    </row>
    <row r="193" spans="1:18" x14ac:dyDescent="0.25">
      <c r="A193" s="83" t="s">
        <v>324</v>
      </c>
      <c r="B193" s="179"/>
      <c r="C193" s="179"/>
      <c r="D193" s="179"/>
      <c r="E193" s="180"/>
      <c r="F193" s="179"/>
      <c r="G193" s="181" t="str">
        <f t="shared" si="43"/>
        <v/>
      </c>
      <c r="H193" s="181" t="str">
        <f t="shared" si="44"/>
        <v/>
      </c>
      <c r="I193" s="181" t="str">
        <f t="shared" si="45"/>
        <v/>
      </c>
      <c r="J193" s="181" t="str">
        <f t="shared" si="46"/>
        <v/>
      </c>
      <c r="K193" s="181" t="str">
        <f t="shared" si="47"/>
        <v/>
      </c>
      <c r="L193" s="181" t="str">
        <f t="shared" si="48"/>
        <v/>
      </c>
      <c r="M193" s="178" t="str">
        <f t="shared" si="37"/>
        <v/>
      </c>
      <c r="N193" s="178" t="str">
        <f t="shared" si="38"/>
        <v/>
      </c>
      <c r="O193" s="178" t="str">
        <f t="shared" si="39"/>
        <v/>
      </c>
      <c r="P193" s="178" t="str">
        <f t="shared" si="40"/>
        <v/>
      </c>
      <c r="Q193" s="178" t="str">
        <f t="shared" si="41"/>
        <v/>
      </c>
      <c r="R193" s="178" t="str">
        <f t="shared" si="42"/>
        <v/>
      </c>
    </row>
    <row r="194" spans="1:18" x14ac:dyDescent="0.25">
      <c r="A194" s="83" t="s">
        <v>325</v>
      </c>
      <c r="B194" s="179"/>
      <c r="C194" s="179"/>
      <c r="D194" s="179"/>
      <c r="E194" s="180"/>
      <c r="F194" s="179"/>
      <c r="G194" s="181" t="str">
        <f t="shared" si="43"/>
        <v/>
      </c>
      <c r="H194" s="181" t="str">
        <f t="shared" si="44"/>
        <v/>
      </c>
      <c r="I194" s="181" t="str">
        <f t="shared" si="45"/>
        <v/>
      </c>
      <c r="J194" s="181" t="str">
        <f t="shared" si="46"/>
        <v/>
      </c>
      <c r="K194" s="181" t="str">
        <f t="shared" si="47"/>
        <v/>
      </c>
      <c r="L194" s="181" t="str">
        <f t="shared" si="48"/>
        <v/>
      </c>
      <c r="M194" s="178" t="str">
        <f t="shared" si="37"/>
        <v/>
      </c>
      <c r="N194" s="178" t="str">
        <f t="shared" si="38"/>
        <v/>
      </c>
      <c r="O194" s="178" t="str">
        <f t="shared" si="39"/>
        <v/>
      </c>
      <c r="P194" s="178" t="str">
        <f t="shared" si="40"/>
        <v/>
      </c>
      <c r="Q194" s="178" t="str">
        <f t="shared" si="41"/>
        <v/>
      </c>
      <c r="R194" s="178" t="str">
        <f t="shared" si="42"/>
        <v/>
      </c>
    </row>
    <row r="195" spans="1:18" x14ac:dyDescent="0.25">
      <c r="A195" s="83" t="s">
        <v>326</v>
      </c>
      <c r="B195" s="179"/>
      <c r="C195" s="179"/>
      <c r="D195" s="179"/>
      <c r="E195" s="180"/>
      <c r="F195" s="179"/>
      <c r="G195" s="181" t="str">
        <f t="shared" si="43"/>
        <v/>
      </c>
      <c r="H195" s="181" t="str">
        <f t="shared" si="44"/>
        <v/>
      </c>
      <c r="I195" s="181" t="str">
        <f t="shared" si="45"/>
        <v/>
      </c>
      <c r="J195" s="181" t="str">
        <f t="shared" si="46"/>
        <v/>
      </c>
      <c r="K195" s="181" t="str">
        <f t="shared" si="47"/>
        <v/>
      </c>
      <c r="L195" s="181" t="str">
        <f t="shared" si="48"/>
        <v/>
      </c>
      <c r="M195" s="178" t="str">
        <f t="shared" si="37"/>
        <v/>
      </c>
      <c r="N195" s="178" t="str">
        <f t="shared" si="38"/>
        <v/>
      </c>
      <c r="O195" s="178" t="str">
        <f t="shared" si="39"/>
        <v/>
      </c>
      <c r="P195" s="178" t="str">
        <f t="shared" si="40"/>
        <v/>
      </c>
      <c r="Q195" s="178" t="str">
        <f t="shared" si="41"/>
        <v/>
      </c>
      <c r="R195" s="178" t="str">
        <f t="shared" si="42"/>
        <v/>
      </c>
    </row>
    <row r="196" spans="1:18" x14ac:dyDescent="0.25">
      <c r="A196" s="83" t="s">
        <v>327</v>
      </c>
      <c r="B196" s="179"/>
      <c r="C196" s="179"/>
      <c r="D196" s="179"/>
      <c r="E196" s="180"/>
      <c r="F196" s="179"/>
      <c r="G196" s="181" t="str">
        <f t="shared" si="43"/>
        <v/>
      </c>
      <c r="H196" s="181" t="str">
        <f t="shared" si="44"/>
        <v/>
      </c>
      <c r="I196" s="181" t="str">
        <f t="shared" si="45"/>
        <v/>
      </c>
      <c r="J196" s="181" t="str">
        <f t="shared" si="46"/>
        <v/>
      </c>
      <c r="K196" s="181" t="str">
        <f t="shared" si="47"/>
        <v/>
      </c>
      <c r="L196" s="181" t="str">
        <f t="shared" si="48"/>
        <v/>
      </c>
      <c r="M196" s="178" t="str">
        <f t="shared" si="37"/>
        <v/>
      </c>
      <c r="N196" s="178" t="str">
        <f t="shared" si="38"/>
        <v/>
      </c>
      <c r="O196" s="178" t="str">
        <f t="shared" si="39"/>
        <v/>
      </c>
      <c r="P196" s="178" t="str">
        <f t="shared" si="40"/>
        <v/>
      </c>
      <c r="Q196" s="178" t="str">
        <f t="shared" si="41"/>
        <v/>
      </c>
      <c r="R196" s="178" t="str">
        <f t="shared" si="42"/>
        <v/>
      </c>
    </row>
    <row r="197" spans="1:18" x14ac:dyDescent="0.25">
      <c r="A197" s="83" t="s">
        <v>328</v>
      </c>
      <c r="B197" s="179"/>
      <c r="C197" s="179"/>
      <c r="D197" s="179"/>
      <c r="E197" s="180"/>
      <c r="F197" s="179"/>
      <c r="G197" s="181" t="str">
        <f t="shared" si="43"/>
        <v/>
      </c>
      <c r="H197" s="181" t="str">
        <f t="shared" si="44"/>
        <v/>
      </c>
      <c r="I197" s="181" t="str">
        <f t="shared" si="45"/>
        <v/>
      </c>
      <c r="J197" s="181" t="str">
        <f t="shared" si="46"/>
        <v/>
      </c>
      <c r="K197" s="181" t="str">
        <f t="shared" si="47"/>
        <v/>
      </c>
      <c r="L197" s="181" t="str">
        <f t="shared" si="48"/>
        <v/>
      </c>
      <c r="M197" s="178" t="str">
        <f t="shared" si="37"/>
        <v/>
      </c>
      <c r="N197" s="178" t="str">
        <f t="shared" si="38"/>
        <v/>
      </c>
      <c r="O197" s="178" t="str">
        <f t="shared" si="39"/>
        <v/>
      </c>
      <c r="P197" s="178" t="str">
        <f t="shared" si="40"/>
        <v/>
      </c>
      <c r="Q197" s="178" t="str">
        <f t="shared" si="41"/>
        <v/>
      </c>
      <c r="R197" s="178" t="str">
        <f t="shared" si="42"/>
        <v/>
      </c>
    </row>
    <row r="198" spans="1:18" x14ac:dyDescent="0.25">
      <c r="A198" s="83" t="s">
        <v>329</v>
      </c>
      <c r="B198" s="179"/>
      <c r="C198" s="179"/>
      <c r="D198" s="179"/>
      <c r="E198" s="180"/>
      <c r="F198" s="179"/>
      <c r="G198" s="181" t="str">
        <f t="shared" si="43"/>
        <v/>
      </c>
      <c r="H198" s="181" t="str">
        <f t="shared" si="44"/>
        <v/>
      </c>
      <c r="I198" s="181" t="str">
        <f t="shared" si="45"/>
        <v/>
      </c>
      <c r="J198" s="181" t="str">
        <f t="shared" si="46"/>
        <v/>
      </c>
      <c r="K198" s="181" t="str">
        <f t="shared" si="47"/>
        <v/>
      </c>
      <c r="L198" s="181" t="str">
        <f t="shared" si="48"/>
        <v/>
      </c>
      <c r="M198" s="178" t="str">
        <f t="shared" si="37"/>
        <v/>
      </c>
      <c r="N198" s="178" t="str">
        <f t="shared" si="38"/>
        <v/>
      </c>
      <c r="O198" s="178" t="str">
        <f t="shared" si="39"/>
        <v/>
      </c>
      <c r="P198" s="178" t="str">
        <f t="shared" si="40"/>
        <v/>
      </c>
      <c r="Q198" s="178" t="str">
        <f t="shared" si="41"/>
        <v/>
      </c>
      <c r="R198" s="178" t="str">
        <f t="shared" si="42"/>
        <v/>
      </c>
    </row>
    <row r="199" spans="1:18" x14ac:dyDescent="0.25">
      <c r="A199" s="83" t="s">
        <v>330</v>
      </c>
      <c r="B199" s="179"/>
      <c r="C199" s="179"/>
      <c r="D199" s="179"/>
      <c r="E199" s="180"/>
      <c r="F199" s="179"/>
      <c r="G199" s="181" t="str">
        <f t="shared" si="43"/>
        <v/>
      </c>
      <c r="H199" s="181" t="str">
        <f t="shared" si="44"/>
        <v/>
      </c>
      <c r="I199" s="181" t="str">
        <f t="shared" si="45"/>
        <v/>
      </c>
      <c r="J199" s="181" t="str">
        <f t="shared" si="46"/>
        <v/>
      </c>
      <c r="K199" s="181" t="str">
        <f t="shared" si="47"/>
        <v/>
      </c>
      <c r="L199" s="181" t="str">
        <f t="shared" si="48"/>
        <v/>
      </c>
      <c r="M199" s="178" t="str">
        <f t="shared" si="37"/>
        <v/>
      </c>
      <c r="N199" s="178" t="str">
        <f t="shared" si="38"/>
        <v/>
      </c>
      <c r="O199" s="178" t="str">
        <f t="shared" si="39"/>
        <v/>
      </c>
      <c r="P199" s="178" t="str">
        <f t="shared" si="40"/>
        <v/>
      </c>
      <c r="Q199" s="178" t="str">
        <f t="shared" si="41"/>
        <v/>
      </c>
      <c r="R199" s="178" t="str">
        <f t="shared" si="42"/>
        <v/>
      </c>
    </row>
    <row r="200" spans="1:18" x14ac:dyDescent="0.25">
      <c r="A200" s="83" t="s">
        <v>331</v>
      </c>
      <c r="B200" s="179"/>
      <c r="C200" s="179"/>
      <c r="D200" s="179"/>
      <c r="E200" s="180"/>
      <c r="F200" s="179"/>
      <c r="G200" s="181" t="str">
        <f t="shared" si="43"/>
        <v/>
      </c>
      <c r="H200" s="181" t="str">
        <f t="shared" si="44"/>
        <v/>
      </c>
      <c r="I200" s="181" t="str">
        <f t="shared" si="45"/>
        <v/>
      </c>
      <c r="J200" s="181" t="str">
        <f t="shared" si="46"/>
        <v/>
      </c>
      <c r="K200" s="181" t="str">
        <f t="shared" si="47"/>
        <v/>
      </c>
      <c r="L200" s="181" t="str">
        <f t="shared" si="48"/>
        <v/>
      </c>
      <c r="M200" s="178" t="str">
        <f t="shared" si="37"/>
        <v/>
      </c>
      <c r="N200" s="178" t="str">
        <f t="shared" si="38"/>
        <v/>
      </c>
      <c r="O200" s="178" t="str">
        <f t="shared" si="39"/>
        <v/>
      </c>
      <c r="P200" s="178" t="str">
        <f t="shared" si="40"/>
        <v/>
      </c>
      <c r="Q200" s="178" t="str">
        <f t="shared" si="41"/>
        <v/>
      </c>
      <c r="R200" s="178" t="str">
        <f t="shared" si="42"/>
        <v/>
      </c>
    </row>
    <row r="201" spans="1:18" x14ac:dyDescent="0.25">
      <c r="A201" s="83" t="s">
        <v>332</v>
      </c>
      <c r="B201" s="179"/>
      <c r="C201" s="179"/>
      <c r="D201" s="179"/>
      <c r="E201" s="180"/>
      <c r="F201" s="179"/>
      <c r="G201" s="181" t="str">
        <f t="shared" si="43"/>
        <v/>
      </c>
      <c r="H201" s="181" t="str">
        <f t="shared" si="44"/>
        <v/>
      </c>
      <c r="I201" s="181" t="str">
        <f t="shared" si="45"/>
        <v/>
      </c>
      <c r="J201" s="181" t="str">
        <f t="shared" si="46"/>
        <v/>
      </c>
      <c r="K201" s="181" t="str">
        <f t="shared" si="47"/>
        <v/>
      </c>
      <c r="L201" s="181" t="str">
        <f t="shared" si="48"/>
        <v/>
      </c>
      <c r="M201" s="178" t="str">
        <f t="shared" si="37"/>
        <v/>
      </c>
      <c r="N201" s="178" t="str">
        <f t="shared" si="38"/>
        <v/>
      </c>
      <c r="O201" s="178" t="str">
        <f t="shared" si="39"/>
        <v/>
      </c>
      <c r="P201" s="178" t="str">
        <f t="shared" si="40"/>
        <v/>
      </c>
      <c r="Q201" s="178" t="str">
        <f t="shared" si="41"/>
        <v/>
      </c>
      <c r="R201" s="178" t="str">
        <f t="shared" si="42"/>
        <v/>
      </c>
    </row>
    <row r="202" spans="1:18" x14ac:dyDescent="0.25">
      <c r="A202" s="83" t="s">
        <v>333</v>
      </c>
      <c r="B202" s="179"/>
      <c r="C202" s="179"/>
      <c r="D202" s="179"/>
      <c r="E202" s="180"/>
      <c r="F202" s="179"/>
      <c r="G202" s="181" t="str">
        <f t="shared" si="43"/>
        <v/>
      </c>
      <c r="H202" s="181" t="str">
        <f t="shared" si="44"/>
        <v/>
      </c>
      <c r="I202" s="181" t="str">
        <f t="shared" si="45"/>
        <v/>
      </c>
      <c r="J202" s="181" t="str">
        <f t="shared" si="46"/>
        <v/>
      </c>
      <c r="K202" s="181" t="str">
        <f t="shared" si="47"/>
        <v/>
      </c>
      <c r="L202" s="181" t="str">
        <f t="shared" si="48"/>
        <v/>
      </c>
      <c r="M202" s="178" t="str">
        <f t="shared" si="37"/>
        <v/>
      </c>
      <c r="N202" s="178" t="str">
        <f t="shared" si="38"/>
        <v/>
      </c>
      <c r="O202" s="178" t="str">
        <f t="shared" si="39"/>
        <v/>
      </c>
      <c r="P202" s="178" t="str">
        <f t="shared" si="40"/>
        <v/>
      </c>
      <c r="Q202" s="178" t="str">
        <f t="shared" si="41"/>
        <v/>
      </c>
      <c r="R202" s="178" t="str">
        <f t="shared" si="42"/>
        <v/>
      </c>
    </row>
    <row r="203" spans="1:18" x14ac:dyDescent="0.25">
      <c r="A203" s="83" t="s">
        <v>334</v>
      </c>
      <c r="B203" s="179"/>
      <c r="C203" s="179"/>
      <c r="D203" s="179"/>
      <c r="E203" s="180"/>
      <c r="F203" s="179"/>
      <c r="G203" s="181" t="str">
        <f t="shared" si="43"/>
        <v/>
      </c>
      <c r="H203" s="181" t="str">
        <f t="shared" si="44"/>
        <v/>
      </c>
      <c r="I203" s="181" t="str">
        <f t="shared" si="45"/>
        <v/>
      </c>
      <c r="J203" s="181" t="str">
        <f t="shared" si="46"/>
        <v/>
      </c>
      <c r="K203" s="181" t="str">
        <f t="shared" si="47"/>
        <v/>
      </c>
      <c r="L203" s="181" t="str">
        <f t="shared" si="48"/>
        <v/>
      </c>
      <c r="M203" s="178" t="str">
        <f t="shared" si="37"/>
        <v/>
      </c>
      <c r="N203" s="178" t="str">
        <f t="shared" si="38"/>
        <v/>
      </c>
      <c r="O203" s="178" t="str">
        <f t="shared" si="39"/>
        <v/>
      </c>
      <c r="P203" s="178" t="str">
        <f t="shared" si="40"/>
        <v/>
      </c>
      <c r="Q203" s="178" t="str">
        <f t="shared" si="41"/>
        <v/>
      </c>
      <c r="R203" s="178" t="str">
        <f t="shared" si="42"/>
        <v/>
      </c>
    </row>
    <row r="204" spans="1:18" x14ac:dyDescent="0.25">
      <c r="A204" s="83" t="s">
        <v>335</v>
      </c>
      <c r="B204" s="179"/>
      <c r="C204" s="179"/>
      <c r="D204" s="179"/>
      <c r="E204" s="180"/>
      <c r="F204" s="179"/>
      <c r="G204" s="181" t="str">
        <f t="shared" si="43"/>
        <v/>
      </c>
      <c r="H204" s="181" t="str">
        <f t="shared" si="44"/>
        <v/>
      </c>
      <c r="I204" s="181" t="str">
        <f t="shared" si="45"/>
        <v/>
      </c>
      <c r="J204" s="181" t="str">
        <f t="shared" si="46"/>
        <v/>
      </c>
      <c r="K204" s="181" t="str">
        <f t="shared" si="47"/>
        <v/>
      </c>
      <c r="L204" s="181" t="str">
        <f t="shared" si="48"/>
        <v/>
      </c>
      <c r="M204" s="178" t="str">
        <f t="shared" si="37"/>
        <v/>
      </c>
      <c r="N204" s="178" t="str">
        <f t="shared" si="38"/>
        <v/>
      </c>
      <c r="O204" s="178" t="str">
        <f t="shared" si="39"/>
        <v/>
      </c>
      <c r="P204" s="178" t="str">
        <f t="shared" si="40"/>
        <v/>
      </c>
      <c r="Q204" s="178" t="str">
        <f t="shared" si="41"/>
        <v/>
      </c>
      <c r="R204" s="178" t="str">
        <f t="shared" si="42"/>
        <v/>
      </c>
    </row>
    <row r="205" spans="1:18" x14ac:dyDescent="0.25">
      <c r="A205" s="83" t="s">
        <v>336</v>
      </c>
      <c r="B205" s="179"/>
      <c r="C205" s="179"/>
      <c r="D205" s="179"/>
      <c r="E205" s="180"/>
      <c r="F205" s="179"/>
      <c r="G205" s="181" t="str">
        <f t="shared" si="43"/>
        <v/>
      </c>
      <c r="H205" s="181" t="str">
        <f t="shared" si="44"/>
        <v/>
      </c>
      <c r="I205" s="181" t="str">
        <f t="shared" si="45"/>
        <v/>
      </c>
      <c r="J205" s="181" t="str">
        <f t="shared" si="46"/>
        <v/>
      </c>
      <c r="K205" s="181" t="str">
        <f t="shared" si="47"/>
        <v/>
      </c>
      <c r="L205" s="181" t="str">
        <f t="shared" si="48"/>
        <v/>
      </c>
      <c r="M205" s="178" t="str">
        <f t="shared" si="37"/>
        <v/>
      </c>
      <c r="N205" s="178" t="str">
        <f t="shared" si="38"/>
        <v/>
      </c>
      <c r="O205" s="178" t="str">
        <f t="shared" si="39"/>
        <v/>
      </c>
      <c r="P205" s="178" t="str">
        <f t="shared" si="40"/>
        <v/>
      </c>
      <c r="Q205" s="178" t="str">
        <f t="shared" si="41"/>
        <v/>
      </c>
      <c r="R205" s="178" t="str">
        <f t="shared" si="42"/>
        <v/>
      </c>
    </row>
    <row r="206" spans="1:18" x14ac:dyDescent="0.25">
      <c r="A206" s="83" t="s">
        <v>337</v>
      </c>
      <c r="B206" s="179"/>
      <c r="C206" s="179"/>
      <c r="D206" s="179"/>
      <c r="E206" s="180"/>
      <c r="F206" s="179"/>
      <c r="G206" s="181" t="str">
        <f t="shared" si="43"/>
        <v/>
      </c>
      <c r="H206" s="181" t="str">
        <f t="shared" si="44"/>
        <v/>
      </c>
      <c r="I206" s="181" t="str">
        <f t="shared" si="45"/>
        <v/>
      </c>
      <c r="J206" s="181" t="str">
        <f t="shared" si="46"/>
        <v/>
      </c>
      <c r="K206" s="181" t="str">
        <f t="shared" si="47"/>
        <v/>
      </c>
      <c r="L206" s="181" t="str">
        <f t="shared" si="48"/>
        <v/>
      </c>
      <c r="M206" s="178" t="str">
        <f t="shared" si="37"/>
        <v/>
      </c>
      <c r="N206" s="178" t="str">
        <f t="shared" si="38"/>
        <v/>
      </c>
      <c r="O206" s="178" t="str">
        <f t="shared" si="39"/>
        <v/>
      </c>
      <c r="P206" s="178" t="str">
        <f t="shared" si="40"/>
        <v/>
      </c>
      <c r="Q206" s="178" t="str">
        <f t="shared" si="41"/>
        <v/>
      </c>
      <c r="R206" s="178" t="str">
        <f t="shared" si="42"/>
        <v/>
      </c>
    </row>
    <row r="207" spans="1:18" x14ac:dyDescent="0.25">
      <c r="A207" s="83" t="s">
        <v>338</v>
      </c>
      <c r="B207" s="179"/>
      <c r="C207" s="179"/>
      <c r="D207" s="179"/>
      <c r="E207" s="180"/>
      <c r="F207" s="179"/>
      <c r="G207" s="181" t="str">
        <f t="shared" si="43"/>
        <v/>
      </c>
      <c r="H207" s="181" t="str">
        <f t="shared" si="44"/>
        <v/>
      </c>
      <c r="I207" s="181" t="str">
        <f t="shared" si="45"/>
        <v/>
      </c>
      <c r="J207" s="181" t="str">
        <f t="shared" si="46"/>
        <v/>
      </c>
      <c r="K207" s="181" t="str">
        <f t="shared" si="47"/>
        <v/>
      </c>
      <c r="L207" s="181" t="str">
        <f t="shared" si="48"/>
        <v/>
      </c>
      <c r="M207" s="178" t="str">
        <f t="shared" si="37"/>
        <v/>
      </c>
      <c r="N207" s="178" t="str">
        <f t="shared" si="38"/>
        <v/>
      </c>
      <c r="O207" s="178" t="str">
        <f t="shared" si="39"/>
        <v/>
      </c>
      <c r="P207" s="178" t="str">
        <f t="shared" si="40"/>
        <v/>
      </c>
      <c r="Q207" s="178" t="str">
        <f t="shared" si="41"/>
        <v/>
      </c>
      <c r="R207" s="178" t="str">
        <f t="shared" si="42"/>
        <v/>
      </c>
    </row>
    <row r="208" spans="1:18" x14ac:dyDescent="0.25">
      <c r="A208" s="83" t="s">
        <v>339</v>
      </c>
      <c r="B208" s="179"/>
      <c r="C208" s="179"/>
      <c r="D208" s="179"/>
      <c r="E208" s="180"/>
      <c r="F208" s="179"/>
      <c r="G208" s="181" t="str">
        <f t="shared" si="43"/>
        <v/>
      </c>
      <c r="H208" s="181" t="str">
        <f t="shared" si="44"/>
        <v/>
      </c>
      <c r="I208" s="181" t="str">
        <f t="shared" si="45"/>
        <v/>
      </c>
      <c r="J208" s="181" t="str">
        <f t="shared" si="46"/>
        <v/>
      </c>
      <c r="K208" s="181" t="str">
        <f t="shared" si="47"/>
        <v/>
      </c>
      <c r="L208" s="181" t="str">
        <f t="shared" si="48"/>
        <v/>
      </c>
      <c r="M208" s="178" t="str">
        <f t="shared" si="37"/>
        <v/>
      </c>
      <c r="N208" s="178" t="str">
        <f t="shared" si="38"/>
        <v/>
      </c>
      <c r="O208" s="178" t="str">
        <f t="shared" si="39"/>
        <v/>
      </c>
      <c r="P208" s="178" t="str">
        <f t="shared" si="40"/>
        <v/>
      </c>
      <c r="Q208" s="178" t="str">
        <f t="shared" si="41"/>
        <v/>
      </c>
      <c r="R208" s="178" t="str">
        <f t="shared" si="42"/>
        <v/>
      </c>
    </row>
    <row r="209" spans="1:18" x14ac:dyDescent="0.25">
      <c r="A209" s="83" t="s">
        <v>340</v>
      </c>
      <c r="B209" s="179"/>
      <c r="C209" s="179"/>
      <c r="D209" s="179"/>
      <c r="E209" s="180"/>
      <c r="F209" s="179"/>
      <c r="G209" s="181" t="str">
        <f t="shared" si="43"/>
        <v/>
      </c>
      <c r="H209" s="181" t="str">
        <f t="shared" si="44"/>
        <v/>
      </c>
      <c r="I209" s="181" t="str">
        <f t="shared" si="45"/>
        <v/>
      </c>
      <c r="J209" s="181" t="str">
        <f t="shared" si="46"/>
        <v/>
      </c>
      <c r="K209" s="181" t="str">
        <f t="shared" si="47"/>
        <v/>
      </c>
      <c r="L209" s="181" t="str">
        <f t="shared" si="48"/>
        <v/>
      </c>
      <c r="M209" s="178" t="str">
        <f t="shared" si="37"/>
        <v/>
      </c>
      <c r="N209" s="178" t="str">
        <f t="shared" si="38"/>
        <v/>
      </c>
      <c r="O209" s="178" t="str">
        <f t="shared" si="39"/>
        <v/>
      </c>
      <c r="P209" s="178" t="str">
        <f t="shared" si="40"/>
        <v/>
      </c>
      <c r="Q209" s="178" t="str">
        <f t="shared" si="41"/>
        <v/>
      </c>
      <c r="R209" s="178" t="str">
        <f t="shared" si="42"/>
        <v/>
      </c>
    </row>
    <row r="210" spans="1:18" x14ac:dyDescent="0.25">
      <c r="A210" s="83" t="s">
        <v>341</v>
      </c>
      <c r="B210" s="179"/>
      <c r="C210" s="179"/>
      <c r="D210" s="179"/>
      <c r="E210" s="180"/>
      <c r="F210" s="179"/>
      <c r="G210" s="181" t="str">
        <f t="shared" si="43"/>
        <v/>
      </c>
      <c r="H210" s="181" t="str">
        <f t="shared" si="44"/>
        <v/>
      </c>
      <c r="I210" s="181" t="str">
        <f t="shared" si="45"/>
        <v/>
      </c>
      <c r="J210" s="181" t="str">
        <f t="shared" si="46"/>
        <v/>
      </c>
      <c r="K210" s="181" t="str">
        <f t="shared" si="47"/>
        <v/>
      </c>
      <c r="L210" s="181" t="str">
        <f t="shared" si="48"/>
        <v/>
      </c>
      <c r="M210" s="178" t="str">
        <f t="shared" ref="M210" si="49">IF($F210&lt;&gt;"",VLOOKUP($F210,$F$5:$L$8,2,FALSE),"")</f>
        <v/>
      </c>
      <c r="N210" s="178" t="str">
        <f t="shared" ref="N210" si="50">IF($F210&lt;&gt;"",VLOOKUP($F210,$F$5:$L$8,3,FALSE),"")</f>
        <v/>
      </c>
      <c r="O210" s="178" t="str">
        <f t="shared" ref="O210" si="51">IF($F210&lt;&gt;"",VLOOKUP($F210,$F$5:$L$8,4,FALSE),"")</f>
        <v/>
      </c>
      <c r="P210" s="178" t="str">
        <f t="shared" ref="P210" si="52">IF($F210&lt;&gt;"",VLOOKUP($F210,$F$5:$L$8,5,FALSE),"")</f>
        <v/>
      </c>
      <c r="Q210" s="178" t="str">
        <f t="shared" ref="Q210" si="53">IF($F210&lt;&gt;"",VLOOKUP($F210,$F$5:$L$8,6,FALSE),"")</f>
        <v/>
      </c>
      <c r="R210" s="178" t="str">
        <f t="shared" ref="R210" si="54">IF($F210&lt;&gt;"",VLOOKUP($F210,$F$5:$L$8,7,FALSE),"")</f>
        <v/>
      </c>
    </row>
  </sheetData>
  <sheetProtection password="ACF5" sheet="1" objects="1" scenarios="1"/>
  <mergeCells count="7">
    <mergeCell ref="C13:C15"/>
    <mergeCell ref="B13:B15"/>
    <mergeCell ref="E13:E15"/>
    <mergeCell ref="M13:R13"/>
    <mergeCell ref="G13:L13"/>
    <mergeCell ref="F13:F15"/>
    <mergeCell ref="D13:D15"/>
  </mergeCells>
  <dataValidations count="1">
    <dataValidation type="list" allowBlank="1" showInputMessage="1" showErrorMessage="1" sqref="F16:F210">
      <formula1>$F$5:$F$8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calcul!$B$7:$B$45</xm:f>
          </x14:formula1>
          <xm:sqref>D16:D210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zoomScale="80" zoomScaleNormal="80" workbookViewId="0">
      <selection activeCell="O24" sqref="O24"/>
    </sheetView>
  </sheetViews>
  <sheetFormatPr baseColWidth="10" defaultRowHeight="15" x14ac:dyDescent="0.25"/>
  <cols>
    <col min="1" max="1" width="15.5703125" style="8" customWidth="1"/>
    <col min="2" max="2" width="33.5703125" style="8" customWidth="1"/>
    <col min="3" max="3" width="14.28515625" style="8" customWidth="1"/>
    <col min="4" max="5" width="14.5703125" style="8" customWidth="1"/>
    <col min="6" max="8" width="11.42578125" style="8"/>
    <col min="9" max="9" width="17.28515625" style="8" customWidth="1"/>
    <col min="10" max="16384" width="11.42578125" style="8"/>
  </cols>
  <sheetData>
    <row r="1" spans="1:9" ht="18.75" x14ac:dyDescent="0.3">
      <c r="A1" s="44" t="s">
        <v>1265</v>
      </c>
      <c r="B1" s="45"/>
      <c r="C1" s="45"/>
      <c r="D1" s="45"/>
      <c r="E1" s="45"/>
      <c r="F1" s="16"/>
      <c r="G1" s="16"/>
    </row>
    <row r="5" spans="1:9" s="80" customFormat="1" x14ac:dyDescent="0.25">
      <c r="D5" s="82"/>
      <c r="E5" s="82"/>
      <c r="F5" s="82"/>
      <c r="G5" s="82"/>
      <c r="H5" s="82"/>
      <c r="I5" s="82"/>
    </row>
    <row r="7" spans="1:9" ht="15" customHeight="1" x14ac:dyDescent="0.25">
      <c r="B7" s="285" t="s">
        <v>1242</v>
      </c>
      <c r="C7" s="285" t="s">
        <v>36</v>
      </c>
      <c r="D7" s="289" t="s">
        <v>1266</v>
      </c>
      <c r="E7" s="289"/>
      <c r="F7" s="289"/>
      <c r="G7" s="289"/>
      <c r="H7" s="289"/>
      <c r="I7" s="289"/>
    </row>
    <row r="8" spans="1:9" x14ac:dyDescent="0.25">
      <c r="B8" s="285"/>
      <c r="C8" s="285"/>
      <c r="D8" s="182" t="s">
        <v>65</v>
      </c>
      <c r="E8" s="182" t="s">
        <v>66</v>
      </c>
      <c r="F8" s="182" t="s">
        <v>67</v>
      </c>
      <c r="G8" s="182" t="s">
        <v>68</v>
      </c>
      <c r="H8" s="182" t="s">
        <v>69</v>
      </c>
      <c r="I8" s="182" t="s">
        <v>70</v>
      </c>
    </row>
    <row r="9" spans="1:9" s="10" customFormat="1" x14ac:dyDescent="0.25">
      <c r="B9" s="286"/>
      <c r="C9" s="286"/>
      <c r="D9" s="183">
        <f>param_menu!B6</f>
        <v>0</v>
      </c>
      <c r="E9" s="183">
        <f>param_menu!B7</f>
        <v>0</v>
      </c>
      <c r="F9" s="183">
        <f>param_menu!B8</f>
        <v>0</v>
      </c>
      <c r="G9" s="183">
        <f>param_menu!B9</f>
        <v>0</v>
      </c>
      <c r="H9" s="183">
        <f>param_menu!B10</f>
        <v>0</v>
      </c>
      <c r="I9" s="183">
        <f>param_menu!B11</f>
        <v>0</v>
      </c>
    </row>
    <row r="10" spans="1:9" s="10" customFormat="1" x14ac:dyDescent="0.25">
      <c r="A10" s="83" t="s">
        <v>147</v>
      </c>
      <c r="B10" s="179"/>
      <c r="C10" s="179"/>
      <c r="D10" s="180"/>
      <c r="E10" s="180"/>
      <c r="F10" s="180"/>
      <c r="G10" s="180"/>
      <c r="H10" s="180"/>
      <c r="I10" s="180"/>
    </row>
    <row r="11" spans="1:9" ht="15" customHeight="1" x14ac:dyDescent="0.25">
      <c r="A11" s="83" t="s">
        <v>148</v>
      </c>
      <c r="B11" s="179"/>
      <c r="C11" s="179"/>
      <c r="D11" s="180"/>
      <c r="E11" s="180"/>
      <c r="F11" s="180"/>
      <c r="G11" s="180"/>
      <c r="H11" s="180"/>
      <c r="I11" s="180"/>
    </row>
    <row r="12" spans="1:9" ht="15" customHeight="1" x14ac:dyDescent="0.25">
      <c r="A12" s="83" t="s">
        <v>149</v>
      </c>
      <c r="B12" s="179"/>
      <c r="C12" s="179"/>
      <c r="D12" s="180"/>
      <c r="E12" s="180"/>
      <c r="F12" s="180"/>
      <c r="G12" s="180"/>
      <c r="H12" s="180"/>
      <c r="I12" s="180"/>
    </row>
    <row r="13" spans="1:9" ht="15" customHeight="1" x14ac:dyDescent="0.25">
      <c r="A13" s="83" t="s">
        <v>150</v>
      </c>
      <c r="B13" s="179"/>
      <c r="C13" s="179"/>
      <c r="D13" s="180"/>
      <c r="E13" s="180"/>
      <c r="F13" s="180"/>
      <c r="G13" s="180"/>
      <c r="H13" s="180"/>
      <c r="I13" s="180"/>
    </row>
    <row r="14" spans="1:9" x14ac:dyDescent="0.25">
      <c r="A14" s="83" t="s">
        <v>151</v>
      </c>
      <c r="B14" s="179"/>
      <c r="C14" s="179"/>
      <c r="D14" s="180"/>
      <c r="E14" s="180"/>
      <c r="F14" s="180"/>
      <c r="G14" s="180"/>
      <c r="H14" s="180"/>
      <c r="I14" s="180"/>
    </row>
    <row r="15" spans="1:9" x14ac:dyDescent="0.25">
      <c r="A15" s="83" t="s">
        <v>152</v>
      </c>
      <c r="B15" s="179"/>
      <c r="C15" s="179"/>
      <c r="D15" s="180"/>
      <c r="E15" s="180"/>
      <c r="F15" s="180"/>
      <c r="G15" s="180"/>
      <c r="H15" s="180"/>
      <c r="I15" s="180"/>
    </row>
    <row r="16" spans="1:9" x14ac:dyDescent="0.25">
      <c r="A16" s="83" t="s">
        <v>153</v>
      </c>
      <c r="B16" s="179"/>
      <c r="C16" s="179"/>
      <c r="D16" s="180"/>
      <c r="E16" s="180"/>
      <c r="F16" s="180"/>
      <c r="G16" s="180"/>
      <c r="H16" s="180"/>
      <c r="I16" s="180"/>
    </row>
    <row r="17" spans="1:9" x14ac:dyDescent="0.25">
      <c r="A17" s="83" t="s">
        <v>154</v>
      </c>
      <c r="B17" s="179"/>
      <c r="C17" s="179"/>
      <c r="D17" s="180"/>
      <c r="E17" s="180"/>
      <c r="F17" s="180"/>
      <c r="G17" s="180"/>
      <c r="H17" s="180"/>
      <c r="I17" s="180"/>
    </row>
    <row r="18" spans="1:9" x14ac:dyDescent="0.25">
      <c r="A18" s="83" t="s">
        <v>155</v>
      </c>
      <c r="B18" s="179"/>
      <c r="C18" s="179"/>
      <c r="D18" s="180"/>
      <c r="E18" s="180"/>
      <c r="F18" s="180"/>
      <c r="G18" s="180"/>
      <c r="H18" s="180"/>
      <c r="I18" s="180"/>
    </row>
    <row r="19" spans="1:9" x14ac:dyDescent="0.25">
      <c r="A19" s="83" t="s">
        <v>156</v>
      </c>
      <c r="B19" s="179"/>
      <c r="C19" s="179"/>
      <c r="D19" s="180"/>
      <c r="E19" s="180"/>
      <c r="F19" s="180"/>
      <c r="G19" s="180"/>
      <c r="H19" s="180"/>
      <c r="I19" s="180"/>
    </row>
    <row r="20" spans="1:9" x14ac:dyDescent="0.25">
      <c r="A20" s="83" t="s">
        <v>157</v>
      </c>
      <c r="B20" s="179"/>
      <c r="C20" s="179"/>
      <c r="D20" s="180"/>
      <c r="E20" s="180"/>
      <c r="F20" s="180"/>
      <c r="G20" s="180"/>
      <c r="H20" s="180"/>
      <c r="I20" s="180"/>
    </row>
    <row r="21" spans="1:9" x14ac:dyDescent="0.25">
      <c r="A21" s="83" t="s">
        <v>158</v>
      </c>
      <c r="B21" s="179"/>
      <c r="C21" s="179"/>
      <c r="D21" s="180"/>
      <c r="E21" s="180"/>
      <c r="F21" s="180"/>
      <c r="G21" s="180"/>
      <c r="H21" s="180"/>
      <c r="I21" s="180"/>
    </row>
    <row r="22" spans="1:9" x14ac:dyDescent="0.25">
      <c r="A22" s="83" t="s">
        <v>159</v>
      </c>
      <c r="B22" s="179"/>
      <c r="C22" s="179"/>
      <c r="D22" s="180"/>
      <c r="E22" s="180"/>
      <c r="F22" s="180"/>
      <c r="G22" s="180"/>
      <c r="H22" s="180"/>
      <c r="I22" s="180"/>
    </row>
    <row r="23" spans="1:9" x14ac:dyDescent="0.25">
      <c r="A23" s="83" t="s">
        <v>160</v>
      </c>
      <c r="B23" s="179"/>
      <c r="C23" s="179"/>
      <c r="D23" s="180"/>
      <c r="E23" s="180"/>
      <c r="F23" s="180"/>
      <c r="G23" s="180"/>
      <c r="H23" s="180"/>
      <c r="I23" s="180"/>
    </row>
    <row r="24" spans="1:9" ht="15" customHeight="1" x14ac:dyDescent="0.25">
      <c r="A24" s="83" t="s">
        <v>161</v>
      </c>
      <c r="B24" s="179"/>
      <c r="C24" s="179"/>
      <c r="D24" s="180"/>
      <c r="E24" s="180"/>
      <c r="F24" s="180"/>
      <c r="G24" s="180"/>
      <c r="H24" s="180"/>
      <c r="I24" s="180"/>
    </row>
    <row r="25" spans="1:9" x14ac:dyDescent="0.25">
      <c r="A25" s="83" t="s">
        <v>162</v>
      </c>
      <c r="B25" s="179"/>
      <c r="C25" s="179"/>
      <c r="D25" s="180"/>
      <c r="E25" s="180"/>
      <c r="F25" s="180"/>
      <c r="G25" s="180"/>
      <c r="H25" s="180"/>
      <c r="I25" s="180"/>
    </row>
    <row r="26" spans="1:9" x14ac:dyDescent="0.25">
      <c r="A26" s="83" t="s">
        <v>163</v>
      </c>
      <c r="B26" s="179"/>
      <c r="C26" s="179"/>
      <c r="D26" s="180"/>
      <c r="E26" s="180"/>
      <c r="F26" s="180"/>
      <c r="G26" s="180"/>
      <c r="H26" s="180"/>
      <c r="I26" s="180"/>
    </row>
    <row r="27" spans="1:9" x14ac:dyDescent="0.25">
      <c r="A27" s="83" t="s">
        <v>164</v>
      </c>
      <c r="B27" s="179"/>
      <c r="C27" s="179"/>
      <c r="D27" s="180"/>
      <c r="E27" s="180"/>
      <c r="F27" s="180"/>
      <c r="G27" s="180"/>
      <c r="H27" s="180"/>
      <c r="I27" s="180"/>
    </row>
    <row r="28" spans="1:9" x14ac:dyDescent="0.25">
      <c r="A28" s="83" t="s">
        <v>165</v>
      </c>
      <c r="B28" s="179"/>
      <c r="C28" s="179"/>
      <c r="D28" s="180"/>
      <c r="E28" s="180"/>
      <c r="F28" s="180"/>
      <c r="G28" s="180"/>
      <c r="H28" s="180"/>
      <c r="I28" s="180"/>
    </row>
    <row r="29" spans="1:9" x14ac:dyDescent="0.25">
      <c r="A29" s="83" t="s">
        <v>166</v>
      </c>
      <c r="B29" s="179"/>
      <c r="C29" s="179"/>
      <c r="D29" s="180"/>
      <c r="E29" s="180"/>
      <c r="F29" s="180"/>
      <c r="G29" s="180"/>
      <c r="H29" s="180"/>
      <c r="I29" s="180"/>
    </row>
    <row r="30" spans="1:9" x14ac:dyDescent="0.25">
      <c r="A30" s="83" t="s">
        <v>167</v>
      </c>
      <c r="B30" s="179"/>
      <c r="C30" s="179"/>
      <c r="D30" s="180"/>
      <c r="E30" s="180"/>
      <c r="F30" s="180"/>
      <c r="G30" s="180"/>
      <c r="H30" s="180"/>
      <c r="I30" s="180"/>
    </row>
    <row r="31" spans="1:9" x14ac:dyDescent="0.25">
      <c r="A31" s="83" t="s">
        <v>168</v>
      </c>
      <c r="B31" s="179"/>
      <c r="C31" s="179"/>
      <c r="D31" s="180"/>
      <c r="E31" s="180"/>
      <c r="F31" s="180"/>
      <c r="G31" s="180"/>
      <c r="H31" s="180"/>
      <c r="I31" s="180"/>
    </row>
    <row r="32" spans="1:9" x14ac:dyDescent="0.25">
      <c r="A32" s="83" t="s">
        <v>169</v>
      </c>
      <c r="B32" s="179"/>
      <c r="C32" s="179"/>
      <c r="D32" s="180"/>
      <c r="E32" s="180"/>
      <c r="F32" s="180"/>
      <c r="G32" s="180"/>
      <c r="H32" s="180"/>
      <c r="I32" s="180"/>
    </row>
    <row r="33" spans="1:9" ht="15" customHeight="1" x14ac:dyDescent="0.25">
      <c r="A33" s="83" t="s">
        <v>170</v>
      </c>
      <c r="B33" s="179"/>
      <c r="C33" s="179"/>
      <c r="D33" s="180"/>
      <c r="E33" s="180"/>
      <c r="F33" s="180"/>
      <c r="G33" s="180"/>
      <c r="H33" s="180"/>
      <c r="I33" s="180"/>
    </row>
    <row r="34" spans="1:9" x14ac:dyDescent="0.25">
      <c r="A34" s="83" t="s">
        <v>171</v>
      </c>
      <c r="B34" s="179"/>
      <c r="C34" s="179"/>
      <c r="D34" s="180"/>
      <c r="E34" s="180"/>
      <c r="F34" s="180"/>
      <c r="G34" s="180"/>
      <c r="H34" s="180"/>
      <c r="I34" s="180"/>
    </row>
    <row r="35" spans="1:9" x14ac:dyDescent="0.25">
      <c r="A35" s="83" t="s">
        <v>172</v>
      </c>
      <c r="B35" s="179"/>
      <c r="C35" s="179"/>
      <c r="D35" s="180"/>
      <c r="E35" s="180"/>
      <c r="F35" s="180"/>
      <c r="G35" s="180"/>
      <c r="H35" s="180"/>
      <c r="I35" s="180"/>
    </row>
    <row r="36" spans="1:9" ht="15" customHeight="1" x14ac:dyDescent="0.25">
      <c r="A36" s="83" t="s">
        <v>173</v>
      </c>
      <c r="B36" s="179"/>
      <c r="C36" s="179"/>
      <c r="D36" s="180"/>
      <c r="E36" s="180"/>
      <c r="F36" s="180"/>
      <c r="G36" s="180"/>
      <c r="H36" s="180"/>
      <c r="I36" s="180"/>
    </row>
    <row r="37" spans="1:9" x14ac:dyDescent="0.25">
      <c r="A37" s="83" t="s">
        <v>174</v>
      </c>
      <c r="B37" s="179"/>
      <c r="C37" s="179"/>
      <c r="D37" s="180"/>
      <c r="E37" s="180"/>
      <c r="F37" s="180"/>
      <c r="G37" s="180"/>
      <c r="H37" s="180"/>
      <c r="I37" s="180"/>
    </row>
    <row r="38" spans="1:9" ht="15" customHeight="1" x14ac:dyDescent="0.25">
      <c r="A38" s="83" t="s">
        <v>175</v>
      </c>
      <c r="B38" s="179"/>
      <c r="C38" s="179"/>
      <c r="D38" s="180"/>
      <c r="E38" s="180"/>
      <c r="F38" s="180"/>
      <c r="G38" s="180"/>
      <c r="H38" s="180"/>
      <c r="I38" s="180"/>
    </row>
    <row r="39" spans="1:9" x14ac:dyDescent="0.25">
      <c r="A39" s="83" t="s">
        <v>176</v>
      </c>
      <c r="B39" s="179"/>
      <c r="C39" s="179"/>
      <c r="D39" s="180"/>
      <c r="E39" s="180"/>
      <c r="F39" s="180"/>
      <c r="G39" s="180"/>
      <c r="H39" s="180"/>
      <c r="I39" s="180"/>
    </row>
    <row r="40" spans="1:9" x14ac:dyDescent="0.25">
      <c r="A40" s="83" t="s">
        <v>177</v>
      </c>
      <c r="B40" s="179"/>
      <c r="C40" s="179"/>
      <c r="D40" s="180"/>
      <c r="E40" s="180"/>
      <c r="F40" s="180"/>
      <c r="G40" s="180"/>
      <c r="H40" s="180"/>
      <c r="I40" s="180"/>
    </row>
    <row r="41" spans="1:9" x14ac:dyDescent="0.25">
      <c r="A41" s="83" t="s">
        <v>178</v>
      </c>
      <c r="B41" s="179"/>
      <c r="C41" s="179"/>
      <c r="D41" s="180"/>
      <c r="E41" s="180"/>
      <c r="F41" s="180"/>
      <c r="G41" s="180"/>
      <c r="H41" s="180"/>
      <c r="I41" s="180"/>
    </row>
    <row r="42" spans="1:9" x14ac:dyDescent="0.25">
      <c r="A42" s="83" t="s">
        <v>179</v>
      </c>
      <c r="B42" s="179"/>
      <c r="C42" s="179"/>
      <c r="D42" s="180"/>
      <c r="E42" s="180"/>
      <c r="F42" s="180"/>
      <c r="G42" s="180"/>
      <c r="H42" s="180"/>
      <c r="I42" s="180"/>
    </row>
    <row r="43" spans="1:9" x14ac:dyDescent="0.25">
      <c r="A43" s="83" t="s">
        <v>180</v>
      </c>
      <c r="B43" s="179"/>
      <c r="C43" s="179"/>
      <c r="D43" s="180"/>
      <c r="E43" s="180"/>
      <c r="F43" s="180"/>
      <c r="G43" s="180"/>
      <c r="H43" s="180"/>
      <c r="I43" s="180"/>
    </row>
    <row r="44" spans="1:9" x14ac:dyDescent="0.25">
      <c r="A44" s="83" t="s">
        <v>181</v>
      </c>
      <c r="B44" s="179"/>
      <c r="C44" s="179"/>
      <c r="D44" s="180"/>
      <c r="E44" s="180"/>
      <c r="F44" s="180"/>
      <c r="G44" s="180"/>
      <c r="H44" s="180"/>
      <c r="I44" s="180"/>
    </row>
    <row r="45" spans="1:9" x14ac:dyDescent="0.25">
      <c r="A45" s="83" t="s">
        <v>182</v>
      </c>
      <c r="B45" s="179"/>
      <c r="C45" s="179"/>
      <c r="D45" s="180"/>
      <c r="E45" s="180"/>
      <c r="F45" s="180"/>
      <c r="G45" s="180"/>
      <c r="H45" s="180"/>
      <c r="I45" s="180"/>
    </row>
    <row r="46" spans="1:9" x14ac:dyDescent="0.25">
      <c r="A46" s="83" t="s">
        <v>183</v>
      </c>
      <c r="B46" s="179"/>
      <c r="C46" s="179"/>
      <c r="D46" s="180"/>
      <c r="E46" s="180"/>
      <c r="F46" s="180"/>
      <c r="G46" s="180"/>
      <c r="H46" s="180"/>
      <c r="I46" s="180"/>
    </row>
    <row r="47" spans="1:9" ht="15" customHeight="1" x14ac:dyDescent="0.25">
      <c r="A47" s="83" t="s">
        <v>184</v>
      </c>
      <c r="B47" s="179"/>
      <c r="C47" s="179"/>
      <c r="D47" s="180"/>
      <c r="E47" s="180"/>
      <c r="F47" s="180"/>
      <c r="G47" s="180"/>
      <c r="H47" s="180"/>
      <c r="I47" s="180"/>
    </row>
    <row r="48" spans="1:9" x14ac:dyDescent="0.25">
      <c r="A48" s="83" t="s">
        <v>185</v>
      </c>
      <c r="B48" s="179"/>
      <c r="C48" s="179"/>
      <c r="D48" s="180"/>
      <c r="E48" s="180"/>
      <c r="F48" s="180"/>
      <c r="G48" s="180"/>
      <c r="H48" s="180"/>
      <c r="I48" s="180"/>
    </row>
    <row r="49" spans="1:9" x14ac:dyDescent="0.25">
      <c r="A49" s="83" t="s">
        <v>186</v>
      </c>
      <c r="B49" s="179"/>
      <c r="C49" s="179"/>
      <c r="D49" s="180"/>
      <c r="E49" s="180"/>
      <c r="F49" s="180"/>
      <c r="G49" s="180"/>
      <c r="H49" s="180"/>
      <c r="I49" s="180"/>
    </row>
    <row r="50" spans="1:9" ht="15" customHeight="1" x14ac:dyDescent="0.25">
      <c r="A50" s="83" t="s">
        <v>187</v>
      </c>
      <c r="B50" s="179"/>
      <c r="C50" s="179"/>
      <c r="D50" s="180"/>
      <c r="E50" s="180"/>
      <c r="F50" s="180"/>
      <c r="G50" s="180"/>
      <c r="H50" s="180"/>
      <c r="I50" s="180"/>
    </row>
    <row r="51" spans="1:9" x14ac:dyDescent="0.25">
      <c r="A51" s="83" t="s">
        <v>188</v>
      </c>
      <c r="B51" s="179"/>
      <c r="C51" s="179"/>
      <c r="D51" s="180"/>
      <c r="E51" s="180"/>
      <c r="F51" s="180"/>
      <c r="G51" s="180"/>
      <c r="H51" s="180"/>
      <c r="I51" s="180"/>
    </row>
    <row r="52" spans="1:9" x14ac:dyDescent="0.25">
      <c r="A52" s="83" t="s">
        <v>189</v>
      </c>
      <c r="B52" s="179"/>
      <c r="C52" s="179"/>
      <c r="D52" s="180"/>
      <c r="E52" s="180"/>
      <c r="F52" s="180"/>
      <c r="G52" s="180"/>
      <c r="H52" s="180"/>
      <c r="I52" s="180"/>
    </row>
    <row r="53" spans="1:9" x14ac:dyDescent="0.25">
      <c r="A53" s="83" t="s">
        <v>190</v>
      </c>
      <c r="B53" s="179"/>
      <c r="C53" s="179"/>
      <c r="D53" s="180"/>
      <c r="E53" s="180"/>
      <c r="F53" s="180"/>
      <c r="G53" s="180"/>
      <c r="H53" s="180"/>
      <c r="I53" s="180"/>
    </row>
    <row r="54" spans="1:9" x14ac:dyDescent="0.25">
      <c r="A54" s="83" t="s">
        <v>191</v>
      </c>
      <c r="B54" s="179"/>
      <c r="C54" s="179"/>
      <c r="D54" s="180"/>
      <c r="E54" s="180"/>
      <c r="F54" s="180"/>
      <c r="G54" s="180"/>
      <c r="H54" s="180"/>
      <c r="I54" s="180"/>
    </row>
    <row r="55" spans="1:9" ht="15" customHeight="1" x14ac:dyDescent="0.25">
      <c r="A55" s="83" t="s">
        <v>192</v>
      </c>
      <c r="B55" s="179"/>
      <c r="C55" s="179"/>
      <c r="D55" s="180"/>
      <c r="E55" s="180"/>
      <c r="F55" s="180"/>
      <c r="G55" s="180"/>
      <c r="H55" s="180"/>
      <c r="I55" s="180"/>
    </row>
    <row r="56" spans="1:9" x14ac:dyDescent="0.25">
      <c r="A56" s="83" t="s">
        <v>193</v>
      </c>
      <c r="B56" s="179"/>
      <c r="C56" s="179"/>
      <c r="D56" s="180"/>
      <c r="E56" s="180"/>
      <c r="F56" s="180"/>
      <c r="G56" s="180"/>
      <c r="H56" s="180"/>
      <c r="I56" s="180"/>
    </row>
    <row r="57" spans="1:9" x14ac:dyDescent="0.25">
      <c r="A57" s="83" t="s">
        <v>194</v>
      </c>
      <c r="B57" s="179"/>
      <c r="C57" s="179"/>
      <c r="D57" s="180"/>
      <c r="E57" s="180"/>
      <c r="F57" s="180"/>
      <c r="G57" s="180"/>
      <c r="H57" s="180"/>
      <c r="I57" s="180"/>
    </row>
    <row r="58" spans="1:9" x14ac:dyDescent="0.25">
      <c r="A58" s="83" t="s">
        <v>195</v>
      </c>
      <c r="B58" s="179"/>
      <c r="C58" s="179"/>
      <c r="D58" s="180"/>
      <c r="E58" s="180"/>
      <c r="F58" s="180"/>
      <c r="G58" s="180"/>
      <c r="H58" s="180"/>
      <c r="I58" s="180"/>
    </row>
    <row r="59" spans="1:9" x14ac:dyDescent="0.25">
      <c r="A59" s="83" t="s">
        <v>196</v>
      </c>
      <c r="B59" s="179"/>
      <c r="C59" s="179"/>
      <c r="D59" s="180"/>
      <c r="E59" s="180"/>
      <c r="F59" s="180"/>
      <c r="G59" s="180"/>
      <c r="H59" s="180"/>
      <c r="I59" s="180"/>
    </row>
    <row r="60" spans="1:9" x14ac:dyDescent="0.25">
      <c r="A60" s="83" t="s">
        <v>197</v>
      </c>
      <c r="B60" s="179"/>
      <c r="C60" s="179"/>
      <c r="D60" s="180"/>
      <c r="E60" s="180"/>
      <c r="F60" s="180"/>
      <c r="G60" s="180"/>
      <c r="H60" s="180"/>
      <c r="I60" s="180"/>
    </row>
    <row r="61" spans="1:9" x14ac:dyDescent="0.25">
      <c r="A61" s="83" t="s">
        <v>198</v>
      </c>
      <c r="B61" s="179"/>
      <c r="C61" s="179"/>
      <c r="D61" s="180"/>
      <c r="E61" s="180"/>
      <c r="F61" s="180"/>
      <c r="G61" s="180"/>
      <c r="H61" s="180"/>
      <c r="I61" s="180"/>
    </row>
    <row r="62" spans="1:9" ht="15" customHeight="1" x14ac:dyDescent="0.25">
      <c r="A62" s="83" t="s">
        <v>199</v>
      </c>
      <c r="B62" s="179"/>
      <c r="C62" s="179"/>
      <c r="D62" s="180"/>
      <c r="E62" s="180"/>
      <c r="F62" s="180"/>
      <c r="G62" s="180"/>
      <c r="H62" s="180"/>
      <c r="I62" s="180"/>
    </row>
    <row r="63" spans="1:9" x14ac:dyDescent="0.25">
      <c r="A63" s="83" t="s">
        <v>200</v>
      </c>
      <c r="B63" s="179"/>
      <c r="C63" s="179"/>
      <c r="D63" s="180"/>
      <c r="E63" s="180"/>
      <c r="F63" s="180"/>
      <c r="G63" s="180"/>
      <c r="H63" s="180"/>
      <c r="I63" s="180"/>
    </row>
    <row r="64" spans="1:9" x14ac:dyDescent="0.25">
      <c r="A64" s="83" t="s">
        <v>201</v>
      </c>
      <c r="B64" s="179"/>
      <c r="C64" s="179"/>
      <c r="D64" s="180"/>
      <c r="E64" s="180"/>
      <c r="F64" s="180"/>
      <c r="G64" s="180"/>
      <c r="H64" s="180"/>
      <c r="I64" s="180"/>
    </row>
    <row r="65" spans="1:9" x14ac:dyDescent="0.25">
      <c r="A65" s="83" t="s">
        <v>202</v>
      </c>
      <c r="B65" s="179"/>
      <c r="C65" s="179"/>
      <c r="D65" s="180"/>
      <c r="E65" s="180"/>
      <c r="F65" s="180"/>
      <c r="G65" s="180"/>
      <c r="H65" s="180"/>
      <c r="I65" s="180"/>
    </row>
    <row r="66" spans="1:9" ht="15" customHeight="1" x14ac:dyDescent="0.25">
      <c r="A66" s="83" t="s">
        <v>203</v>
      </c>
      <c r="B66" s="179"/>
      <c r="C66" s="179"/>
      <c r="D66" s="180"/>
      <c r="E66" s="180"/>
      <c r="F66" s="180"/>
      <c r="G66" s="180"/>
      <c r="H66" s="180"/>
      <c r="I66" s="180"/>
    </row>
    <row r="67" spans="1:9" x14ac:dyDescent="0.25">
      <c r="A67" s="83" t="s">
        <v>204</v>
      </c>
      <c r="B67" s="179"/>
      <c r="C67" s="179"/>
      <c r="D67" s="180"/>
      <c r="E67" s="180"/>
      <c r="F67" s="180"/>
      <c r="G67" s="180"/>
      <c r="H67" s="180"/>
      <c r="I67" s="180"/>
    </row>
    <row r="68" spans="1:9" ht="15" customHeight="1" x14ac:dyDescent="0.25">
      <c r="A68" s="83" t="s">
        <v>205</v>
      </c>
      <c r="B68" s="179"/>
      <c r="C68" s="179"/>
      <c r="D68" s="180"/>
      <c r="E68" s="180"/>
      <c r="F68" s="180"/>
      <c r="G68" s="180"/>
      <c r="H68" s="180"/>
      <c r="I68" s="180"/>
    </row>
    <row r="69" spans="1:9" x14ac:dyDescent="0.25">
      <c r="A69" s="83" t="s">
        <v>206</v>
      </c>
      <c r="B69" s="179"/>
      <c r="C69" s="179"/>
      <c r="D69" s="180"/>
      <c r="E69" s="180"/>
      <c r="F69" s="180"/>
      <c r="G69" s="180"/>
      <c r="H69" s="180"/>
      <c r="I69" s="180"/>
    </row>
    <row r="70" spans="1:9" x14ac:dyDescent="0.25">
      <c r="A70" s="83" t="s">
        <v>207</v>
      </c>
      <c r="B70" s="179"/>
      <c r="C70" s="179"/>
      <c r="D70" s="180"/>
      <c r="E70" s="180"/>
      <c r="F70" s="180"/>
      <c r="G70" s="180"/>
      <c r="H70" s="180"/>
      <c r="I70" s="180"/>
    </row>
    <row r="71" spans="1:9" x14ac:dyDescent="0.25">
      <c r="A71" s="83" t="s">
        <v>208</v>
      </c>
      <c r="B71" s="179"/>
      <c r="C71" s="179"/>
      <c r="D71" s="180"/>
      <c r="E71" s="180"/>
      <c r="F71" s="180"/>
      <c r="G71" s="180"/>
      <c r="H71" s="180"/>
      <c r="I71" s="180"/>
    </row>
    <row r="72" spans="1:9" x14ac:dyDescent="0.25">
      <c r="A72" s="83" t="s">
        <v>209</v>
      </c>
      <c r="B72" s="179"/>
      <c r="C72" s="179"/>
      <c r="D72" s="180"/>
      <c r="E72" s="180"/>
      <c r="F72" s="180"/>
      <c r="G72" s="180"/>
      <c r="H72" s="180"/>
      <c r="I72" s="180"/>
    </row>
    <row r="73" spans="1:9" x14ac:dyDescent="0.25">
      <c r="A73" s="83" t="s">
        <v>210</v>
      </c>
      <c r="B73" s="179"/>
      <c r="C73" s="179"/>
      <c r="D73" s="180"/>
      <c r="E73" s="180"/>
      <c r="F73" s="180"/>
      <c r="G73" s="180"/>
      <c r="H73" s="180"/>
      <c r="I73" s="180"/>
    </row>
    <row r="74" spans="1:9" x14ac:dyDescent="0.25">
      <c r="A74" s="83" t="s">
        <v>211</v>
      </c>
      <c r="B74" s="179"/>
      <c r="C74" s="179"/>
      <c r="D74" s="180"/>
      <c r="E74" s="180"/>
      <c r="F74" s="180"/>
      <c r="G74" s="180"/>
      <c r="H74" s="180"/>
      <c r="I74" s="180"/>
    </row>
    <row r="75" spans="1:9" ht="15" customHeight="1" x14ac:dyDescent="0.25">
      <c r="A75" s="83" t="s">
        <v>212</v>
      </c>
      <c r="B75" s="179"/>
      <c r="C75" s="179"/>
      <c r="D75" s="180"/>
      <c r="E75" s="180"/>
      <c r="F75" s="180"/>
      <c r="G75" s="180"/>
      <c r="H75" s="180"/>
      <c r="I75" s="180"/>
    </row>
    <row r="76" spans="1:9" x14ac:dyDescent="0.25">
      <c r="A76" s="83" t="s">
        <v>213</v>
      </c>
      <c r="B76" s="179"/>
      <c r="C76" s="179"/>
      <c r="D76" s="180"/>
      <c r="E76" s="180"/>
      <c r="F76" s="180"/>
      <c r="G76" s="180"/>
      <c r="H76" s="180"/>
      <c r="I76" s="180"/>
    </row>
    <row r="77" spans="1:9" x14ac:dyDescent="0.25">
      <c r="A77" s="83" t="s">
        <v>214</v>
      </c>
      <c r="B77" s="179"/>
      <c r="C77" s="179"/>
      <c r="D77" s="180"/>
      <c r="E77" s="180"/>
      <c r="F77" s="180"/>
      <c r="G77" s="180"/>
      <c r="H77" s="180"/>
      <c r="I77" s="180"/>
    </row>
    <row r="78" spans="1:9" x14ac:dyDescent="0.25">
      <c r="A78" s="83" t="s">
        <v>215</v>
      </c>
      <c r="B78" s="179"/>
      <c r="C78" s="179"/>
      <c r="D78" s="180"/>
      <c r="E78" s="180"/>
      <c r="F78" s="180"/>
      <c r="G78" s="180"/>
      <c r="H78" s="180"/>
      <c r="I78" s="180"/>
    </row>
    <row r="79" spans="1:9" ht="15" customHeight="1" x14ac:dyDescent="0.25">
      <c r="A79" s="83" t="s">
        <v>216</v>
      </c>
      <c r="B79" s="179"/>
      <c r="C79" s="179"/>
      <c r="D79" s="180"/>
      <c r="E79" s="180"/>
      <c r="F79" s="180"/>
      <c r="G79" s="180"/>
      <c r="H79" s="180"/>
      <c r="I79" s="180"/>
    </row>
    <row r="80" spans="1:9" x14ac:dyDescent="0.25">
      <c r="A80" s="83" t="s">
        <v>217</v>
      </c>
      <c r="B80" s="179"/>
      <c r="C80" s="179"/>
      <c r="D80" s="180"/>
      <c r="E80" s="180"/>
      <c r="F80" s="180"/>
      <c r="G80" s="180"/>
      <c r="H80" s="180"/>
      <c r="I80" s="180"/>
    </row>
    <row r="81" spans="1:9" x14ac:dyDescent="0.25">
      <c r="A81" s="83" t="s">
        <v>218</v>
      </c>
      <c r="B81" s="179"/>
      <c r="C81" s="179"/>
      <c r="D81" s="180"/>
      <c r="E81" s="180"/>
      <c r="F81" s="180"/>
      <c r="G81" s="180"/>
      <c r="H81" s="180"/>
      <c r="I81" s="180"/>
    </row>
    <row r="82" spans="1:9" x14ac:dyDescent="0.25">
      <c r="A82" s="83" t="s">
        <v>219</v>
      </c>
      <c r="B82" s="179"/>
      <c r="C82" s="179"/>
      <c r="D82" s="180"/>
      <c r="E82" s="180"/>
      <c r="F82" s="180"/>
      <c r="G82" s="180"/>
      <c r="H82" s="180"/>
      <c r="I82" s="180"/>
    </row>
    <row r="83" spans="1:9" x14ac:dyDescent="0.25">
      <c r="A83" s="83" t="s">
        <v>220</v>
      </c>
      <c r="B83" s="179"/>
      <c r="C83" s="179"/>
      <c r="D83" s="180"/>
      <c r="E83" s="180"/>
      <c r="F83" s="180"/>
      <c r="G83" s="180"/>
      <c r="H83" s="180"/>
      <c r="I83" s="180"/>
    </row>
    <row r="84" spans="1:9" x14ac:dyDescent="0.25">
      <c r="A84" s="83" t="s">
        <v>221</v>
      </c>
      <c r="B84" s="179"/>
      <c r="C84" s="179"/>
      <c r="D84" s="180"/>
      <c r="E84" s="180"/>
      <c r="F84" s="180"/>
      <c r="G84" s="180"/>
      <c r="H84" s="180"/>
      <c r="I84" s="180"/>
    </row>
    <row r="85" spans="1:9" x14ac:dyDescent="0.25">
      <c r="A85" s="83" t="s">
        <v>222</v>
      </c>
      <c r="B85" s="179"/>
      <c r="C85" s="179"/>
      <c r="D85" s="180"/>
      <c r="E85" s="180"/>
      <c r="F85" s="180"/>
      <c r="G85" s="180"/>
      <c r="H85" s="180"/>
      <c r="I85" s="180"/>
    </row>
    <row r="86" spans="1:9" x14ac:dyDescent="0.25">
      <c r="A86" s="83" t="s">
        <v>223</v>
      </c>
      <c r="B86" s="179"/>
      <c r="C86" s="179"/>
      <c r="D86" s="180"/>
      <c r="E86" s="180"/>
      <c r="F86" s="180"/>
      <c r="G86" s="180"/>
      <c r="H86" s="180"/>
      <c r="I86" s="180"/>
    </row>
    <row r="87" spans="1:9" x14ac:dyDescent="0.25">
      <c r="A87" s="83" t="s">
        <v>224</v>
      </c>
      <c r="B87" s="179"/>
      <c r="C87" s="179"/>
      <c r="D87" s="180"/>
      <c r="E87" s="180"/>
      <c r="F87" s="180"/>
      <c r="G87" s="180"/>
      <c r="H87" s="180"/>
      <c r="I87" s="180"/>
    </row>
    <row r="88" spans="1:9" x14ac:dyDescent="0.25">
      <c r="A88" s="83" t="s">
        <v>225</v>
      </c>
      <c r="B88" s="179"/>
      <c r="C88" s="179"/>
      <c r="D88" s="180"/>
      <c r="E88" s="180"/>
      <c r="F88" s="180"/>
      <c r="G88" s="180"/>
      <c r="H88" s="180"/>
      <c r="I88" s="180"/>
    </row>
    <row r="89" spans="1:9" x14ac:dyDescent="0.25">
      <c r="A89" s="83" t="s">
        <v>226</v>
      </c>
      <c r="B89" s="179"/>
      <c r="C89" s="179"/>
      <c r="D89" s="180"/>
      <c r="E89" s="180"/>
      <c r="F89" s="180"/>
      <c r="G89" s="180"/>
      <c r="H89" s="180"/>
      <c r="I89" s="180"/>
    </row>
    <row r="90" spans="1:9" x14ac:dyDescent="0.25">
      <c r="A90" s="83" t="s">
        <v>227</v>
      </c>
      <c r="B90" s="179"/>
      <c r="C90" s="179"/>
      <c r="D90" s="180"/>
      <c r="E90" s="180"/>
      <c r="F90" s="180"/>
      <c r="G90" s="180"/>
      <c r="H90" s="180"/>
      <c r="I90" s="180"/>
    </row>
    <row r="91" spans="1:9" x14ac:dyDescent="0.25">
      <c r="A91" s="83" t="s">
        <v>228</v>
      </c>
      <c r="B91" s="179"/>
      <c r="C91" s="179"/>
      <c r="D91" s="180"/>
      <c r="E91" s="180"/>
      <c r="F91" s="180"/>
      <c r="G91" s="180"/>
      <c r="H91" s="180"/>
      <c r="I91" s="180"/>
    </row>
    <row r="92" spans="1:9" x14ac:dyDescent="0.25">
      <c r="A92" s="83" t="s">
        <v>229</v>
      </c>
      <c r="B92" s="179"/>
      <c r="C92" s="179"/>
      <c r="D92" s="180"/>
      <c r="E92" s="180"/>
      <c r="F92" s="180"/>
      <c r="G92" s="180"/>
      <c r="H92" s="180"/>
      <c r="I92" s="180"/>
    </row>
    <row r="93" spans="1:9" x14ac:dyDescent="0.25">
      <c r="A93" s="83" t="s">
        <v>230</v>
      </c>
      <c r="B93" s="179"/>
      <c r="C93" s="179"/>
      <c r="D93" s="180"/>
      <c r="E93" s="180"/>
      <c r="F93" s="180"/>
      <c r="G93" s="180"/>
      <c r="H93" s="180"/>
      <c r="I93" s="180"/>
    </row>
    <row r="94" spans="1:9" ht="15" customHeight="1" x14ac:dyDescent="0.25">
      <c r="A94" s="83" t="s">
        <v>231</v>
      </c>
      <c r="B94" s="179"/>
      <c r="C94" s="179"/>
      <c r="D94" s="180"/>
      <c r="E94" s="180"/>
      <c r="F94" s="180"/>
      <c r="G94" s="180"/>
      <c r="H94" s="180"/>
      <c r="I94" s="180"/>
    </row>
    <row r="95" spans="1:9" x14ac:dyDescent="0.25">
      <c r="A95" s="83" t="s">
        <v>232</v>
      </c>
      <c r="B95" s="179"/>
      <c r="C95" s="179"/>
      <c r="D95" s="180"/>
      <c r="E95" s="180"/>
      <c r="F95" s="180"/>
      <c r="G95" s="180"/>
      <c r="H95" s="180"/>
      <c r="I95" s="180"/>
    </row>
    <row r="96" spans="1:9" x14ac:dyDescent="0.25">
      <c r="A96" s="83" t="s">
        <v>233</v>
      </c>
      <c r="B96" s="179"/>
      <c r="C96" s="179"/>
      <c r="D96" s="180"/>
      <c r="E96" s="180"/>
      <c r="F96" s="180"/>
      <c r="G96" s="180"/>
      <c r="H96" s="180"/>
      <c r="I96" s="180"/>
    </row>
    <row r="97" spans="1:9" ht="15" customHeight="1" x14ac:dyDescent="0.25">
      <c r="A97" s="83" t="s">
        <v>234</v>
      </c>
      <c r="B97" s="179"/>
      <c r="C97" s="179"/>
      <c r="D97" s="180"/>
      <c r="E97" s="180"/>
      <c r="F97" s="180"/>
      <c r="G97" s="180"/>
      <c r="H97" s="180"/>
      <c r="I97" s="180"/>
    </row>
    <row r="98" spans="1:9" x14ac:dyDescent="0.25">
      <c r="A98" s="83" t="s">
        <v>235</v>
      </c>
      <c r="B98" s="179"/>
      <c r="C98" s="179"/>
      <c r="D98" s="180"/>
      <c r="E98" s="180"/>
      <c r="F98" s="180"/>
      <c r="G98" s="180"/>
      <c r="H98" s="180"/>
      <c r="I98" s="180"/>
    </row>
    <row r="99" spans="1:9" x14ac:dyDescent="0.25">
      <c r="A99" s="83" t="s">
        <v>236</v>
      </c>
      <c r="B99" s="179"/>
      <c r="C99" s="179"/>
      <c r="D99" s="180"/>
      <c r="E99" s="180"/>
      <c r="F99" s="180"/>
      <c r="G99" s="180"/>
      <c r="H99" s="180"/>
      <c r="I99" s="180"/>
    </row>
    <row r="100" spans="1:9" x14ac:dyDescent="0.25">
      <c r="A100" s="83" t="s">
        <v>237</v>
      </c>
      <c r="B100" s="179"/>
      <c r="C100" s="179"/>
      <c r="D100" s="180"/>
      <c r="E100" s="180"/>
      <c r="F100" s="180"/>
      <c r="G100" s="180"/>
      <c r="H100" s="180"/>
      <c r="I100" s="180"/>
    </row>
    <row r="101" spans="1:9" x14ac:dyDescent="0.25">
      <c r="A101" s="83" t="s">
        <v>238</v>
      </c>
      <c r="B101" s="179"/>
      <c r="C101" s="179"/>
      <c r="D101" s="180"/>
      <c r="E101" s="180"/>
      <c r="F101" s="180"/>
      <c r="G101" s="180"/>
      <c r="H101" s="180"/>
      <c r="I101" s="180"/>
    </row>
    <row r="102" spans="1:9" x14ac:dyDescent="0.25">
      <c r="A102" s="83" t="s">
        <v>239</v>
      </c>
      <c r="B102" s="179"/>
      <c r="C102" s="179"/>
      <c r="D102" s="180"/>
      <c r="E102" s="180"/>
      <c r="F102" s="180"/>
      <c r="G102" s="180"/>
      <c r="H102" s="180"/>
      <c r="I102" s="180"/>
    </row>
    <row r="103" spans="1:9" x14ac:dyDescent="0.25">
      <c r="A103" s="83" t="s">
        <v>240</v>
      </c>
      <c r="B103" s="179"/>
      <c r="C103" s="179"/>
      <c r="D103" s="180"/>
      <c r="E103" s="180"/>
      <c r="F103" s="180"/>
      <c r="G103" s="180"/>
      <c r="H103" s="180"/>
      <c r="I103" s="180"/>
    </row>
    <row r="104" spans="1:9" x14ac:dyDescent="0.25">
      <c r="A104" s="83" t="s">
        <v>241</v>
      </c>
      <c r="B104" s="179"/>
      <c r="C104" s="179"/>
      <c r="D104" s="180"/>
      <c r="E104" s="180"/>
      <c r="F104" s="180"/>
      <c r="G104" s="180"/>
      <c r="H104" s="180"/>
      <c r="I104" s="180"/>
    </row>
    <row r="105" spans="1:9" x14ac:dyDescent="0.25">
      <c r="A105" s="83" t="s">
        <v>242</v>
      </c>
      <c r="B105" s="179"/>
      <c r="C105" s="179"/>
      <c r="D105" s="180"/>
      <c r="E105" s="180"/>
      <c r="F105" s="180"/>
      <c r="G105" s="180"/>
      <c r="H105" s="180"/>
      <c r="I105" s="180"/>
    </row>
    <row r="106" spans="1:9" x14ac:dyDescent="0.25">
      <c r="A106" s="83" t="s">
        <v>243</v>
      </c>
      <c r="B106" s="179"/>
      <c r="C106" s="179"/>
      <c r="D106" s="180"/>
      <c r="E106" s="180"/>
      <c r="F106" s="180"/>
      <c r="G106" s="180"/>
      <c r="H106" s="180"/>
      <c r="I106" s="180"/>
    </row>
    <row r="107" spans="1:9" x14ac:dyDescent="0.25">
      <c r="A107" s="83" t="s">
        <v>244</v>
      </c>
      <c r="B107" s="179"/>
      <c r="C107" s="179"/>
      <c r="D107" s="180"/>
      <c r="E107" s="180"/>
      <c r="F107" s="180"/>
      <c r="G107" s="180"/>
      <c r="H107" s="180"/>
      <c r="I107" s="180"/>
    </row>
    <row r="108" spans="1:9" x14ac:dyDescent="0.25">
      <c r="A108" s="83" t="s">
        <v>245</v>
      </c>
      <c r="B108" s="179"/>
      <c r="C108" s="179"/>
      <c r="D108" s="180"/>
      <c r="E108" s="180"/>
      <c r="F108" s="180"/>
      <c r="G108" s="180"/>
      <c r="H108" s="180"/>
      <c r="I108" s="180"/>
    </row>
    <row r="109" spans="1:9" x14ac:dyDescent="0.25">
      <c r="A109" s="83" t="s">
        <v>246</v>
      </c>
      <c r="B109" s="179"/>
      <c r="C109" s="179"/>
      <c r="D109" s="180"/>
      <c r="E109" s="180"/>
      <c r="F109" s="180"/>
      <c r="G109" s="180"/>
      <c r="H109" s="180"/>
      <c r="I109" s="180"/>
    </row>
    <row r="110" spans="1:9" x14ac:dyDescent="0.25">
      <c r="A110" s="83" t="s">
        <v>247</v>
      </c>
      <c r="B110" s="179"/>
      <c r="C110" s="179"/>
      <c r="D110" s="180"/>
      <c r="E110" s="180"/>
      <c r="F110" s="180"/>
      <c r="G110" s="180"/>
      <c r="H110" s="180"/>
      <c r="I110" s="180"/>
    </row>
    <row r="111" spans="1:9" x14ac:dyDescent="0.25">
      <c r="A111" s="83" t="s">
        <v>248</v>
      </c>
      <c r="B111" s="179"/>
      <c r="C111" s="179"/>
      <c r="D111" s="180"/>
      <c r="E111" s="180"/>
      <c r="F111" s="180"/>
      <c r="G111" s="180"/>
      <c r="H111" s="180"/>
      <c r="I111" s="180"/>
    </row>
    <row r="112" spans="1:9" x14ac:dyDescent="0.25">
      <c r="A112" s="83" t="s">
        <v>249</v>
      </c>
      <c r="B112" s="179"/>
      <c r="C112" s="179"/>
      <c r="D112" s="180"/>
      <c r="E112" s="180"/>
      <c r="F112" s="180"/>
      <c r="G112" s="180"/>
      <c r="H112" s="180"/>
      <c r="I112" s="180"/>
    </row>
    <row r="113" spans="1:9" x14ac:dyDescent="0.25">
      <c r="A113" s="83" t="s">
        <v>250</v>
      </c>
      <c r="B113" s="179"/>
      <c r="C113" s="179"/>
      <c r="D113" s="180"/>
      <c r="E113" s="180"/>
      <c r="F113" s="180"/>
      <c r="G113" s="180"/>
      <c r="H113" s="180"/>
      <c r="I113" s="180"/>
    </row>
    <row r="114" spans="1:9" x14ac:dyDescent="0.25">
      <c r="A114" s="83" t="s">
        <v>251</v>
      </c>
      <c r="B114" s="179"/>
      <c r="C114" s="179"/>
      <c r="D114" s="180"/>
      <c r="E114" s="180"/>
      <c r="F114" s="180"/>
      <c r="G114" s="180"/>
      <c r="H114" s="180"/>
      <c r="I114" s="180"/>
    </row>
    <row r="115" spans="1:9" x14ac:dyDescent="0.25">
      <c r="A115" s="83" t="s">
        <v>252</v>
      </c>
      <c r="B115" s="179"/>
      <c r="C115" s="179"/>
      <c r="D115" s="180"/>
      <c r="E115" s="180"/>
      <c r="F115" s="180"/>
      <c r="G115" s="180"/>
      <c r="H115" s="180"/>
      <c r="I115" s="180"/>
    </row>
    <row r="116" spans="1:9" x14ac:dyDescent="0.25">
      <c r="A116" s="83" t="s">
        <v>253</v>
      </c>
      <c r="B116" s="179"/>
      <c r="C116" s="179"/>
      <c r="D116" s="180"/>
      <c r="E116" s="180"/>
      <c r="F116" s="180"/>
      <c r="G116" s="180"/>
      <c r="H116" s="180"/>
      <c r="I116" s="180"/>
    </row>
    <row r="117" spans="1:9" x14ac:dyDescent="0.25">
      <c r="A117" s="83" t="s">
        <v>254</v>
      </c>
      <c r="B117" s="179"/>
      <c r="C117" s="179"/>
      <c r="D117" s="180"/>
      <c r="E117" s="180"/>
      <c r="F117" s="180"/>
      <c r="G117" s="180"/>
      <c r="H117" s="180"/>
      <c r="I117" s="180"/>
    </row>
    <row r="118" spans="1:9" x14ac:dyDescent="0.25">
      <c r="A118" s="83" t="s">
        <v>255</v>
      </c>
      <c r="B118" s="179"/>
      <c r="C118" s="179"/>
      <c r="D118" s="180"/>
      <c r="E118" s="180"/>
      <c r="F118" s="180"/>
      <c r="G118" s="180"/>
      <c r="H118" s="180"/>
      <c r="I118" s="180"/>
    </row>
    <row r="119" spans="1:9" x14ac:dyDescent="0.25">
      <c r="A119" s="83" t="s">
        <v>256</v>
      </c>
      <c r="B119" s="179"/>
      <c r="C119" s="179"/>
      <c r="D119" s="180"/>
      <c r="E119" s="180"/>
      <c r="F119" s="180"/>
      <c r="G119" s="180"/>
      <c r="H119" s="180"/>
      <c r="I119" s="180"/>
    </row>
    <row r="120" spans="1:9" x14ac:dyDescent="0.25">
      <c r="A120" s="83" t="s">
        <v>257</v>
      </c>
      <c r="B120" s="179"/>
      <c r="C120" s="179"/>
      <c r="D120" s="180"/>
      <c r="E120" s="180"/>
      <c r="F120" s="180"/>
      <c r="G120" s="180"/>
      <c r="H120" s="180"/>
      <c r="I120" s="180"/>
    </row>
    <row r="121" spans="1:9" x14ac:dyDescent="0.25">
      <c r="A121" s="83" t="s">
        <v>258</v>
      </c>
      <c r="B121" s="179"/>
      <c r="C121" s="179"/>
      <c r="D121" s="180"/>
      <c r="E121" s="180"/>
      <c r="F121" s="180"/>
      <c r="G121" s="180"/>
      <c r="H121" s="180"/>
      <c r="I121" s="180"/>
    </row>
    <row r="122" spans="1:9" x14ac:dyDescent="0.25">
      <c r="A122" s="83" t="s">
        <v>259</v>
      </c>
      <c r="B122" s="179"/>
      <c r="C122" s="179"/>
      <c r="D122" s="180"/>
      <c r="E122" s="180"/>
      <c r="F122" s="180"/>
      <c r="G122" s="180"/>
      <c r="H122" s="180"/>
      <c r="I122" s="180"/>
    </row>
    <row r="123" spans="1:9" x14ac:dyDescent="0.25">
      <c r="A123" s="83" t="s">
        <v>260</v>
      </c>
      <c r="B123" s="179"/>
      <c r="C123" s="179"/>
      <c r="D123" s="180"/>
      <c r="E123" s="180"/>
      <c r="F123" s="180"/>
      <c r="G123" s="180"/>
      <c r="H123" s="180"/>
      <c r="I123" s="180"/>
    </row>
    <row r="124" spans="1:9" x14ac:dyDescent="0.25">
      <c r="A124" s="83" t="s">
        <v>261</v>
      </c>
      <c r="B124" s="179"/>
      <c r="C124" s="179"/>
      <c r="D124" s="180"/>
      <c r="E124" s="180"/>
      <c r="F124" s="180"/>
      <c r="G124" s="180"/>
      <c r="H124" s="180"/>
      <c r="I124" s="180"/>
    </row>
    <row r="125" spans="1:9" x14ac:dyDescent="0.25">
      <c r="A125" s="83" t="s">
        <v>262</v>
      </c>
      <c r="B125" s="179"/>
      <c r="C125" s="179"/>
      <c r="D125" s="180"/>
      <c r="E125" s="180"/>
      <c r="F125" s="180"/>
      <c r="G125" s="180"/>
      <c r="H125" s="180"/>
      <c r="I125" s="180"/>
    </row>
    <row r="126" spans="1:9" x14ac:dyDescent="0.25">
      <c r="A126" s="83" t="s">
        <v>263</v>
      </c>
      <c r="B126" s="179"/>
      <c r="C126" s="179"/>
      <c r="D126" s="180"/>
      <c r="E126" s="180"/>
      <c r="F126" s="180"/>
      <c r="G126" s="180"/>
      <c r="H126" s="180"/>
      <c r="I126" s="180"/>
    </row>
    <row r="127" spans="1:9" x14ac:dyDescent="0.25">
      <c r="A127" s="83" t="s">
        <v>264</v>
      </c>
      <c r="B127" s="179"/>
      <c r="C127" s="179"/>
      <c r="D127" s="180"/>
      <c r="E127" s="180"/>
      <c r="F127" s="180"/>
      <c r="G127" s="180"/>
      <c r="H127" s="180"/>
      <c r="I127" s="180"/>
    </row>
    <row r="128" spans="1:9" x14ac:dyDescent="0.25">
      <c r="A128" s="83" t="s">
        <v>265</v>
      </c>
      <c r="B128" s="179"/>
      <c r="C128" s="179"/>
      <c r="D128" s="180"/>
      <c r="E128" s="180"/>
      <c r="F128" s="180"/>
      <c r="G128" s="180"/>
      <c r="H128" s="180"/>
      <c r="I128" s="180"/>
    </row>
    <row r="129" spans="1:9" x14ac:dyDescent="0.25">
      <c r="A129" s="83" t="s">
        <v>266</v>
      </c>
      <c r="B129" s="179"/>
      <c r="C129" s="179"/>
      <c r="D129" s="180"/>
      <c r="E129" s="180"/>
      <c r="F129" s="180"/>
      <c r="G129" s="180"/>
      <c r="H129" s="180"/>
      <c r="I129" s="180"/>
    </row>
    <row r="130" spans="1:9" x14ac:dyDescent="0.25">
      <c r="A130" s="83" t="s">
        <v>267</v>
      </c>
      <c r="B130" s="179"/>
      <c r="C130" s="179"/>
      <c r="D130" s="180"/>
      <c r="E130" s="180"/>
      <c r="F130" s="180"/>
      <c r="G130" s="180"/>
      <c r="H130" s="180"/>
      <c r="I130" s="180"/>
    </row>
    <row r="131" spans="1:9" x14ac:dyDescent="0.25">
      <c r="A131" s="83" t="s">
        <v>268</v>
      </c>
      <c r="B131" s="179"/>
      <c r="C131" s="179"/>
      <c r="D131" s="180"/>
      <c r="E131" s="180"/>
      <c r="F131" s="180"/>
      <c r="G131" s="180"/>
      <c r="H131" s="180"/>
      <c r="I131" s="180"/>
    </row>
    <row r="132" spans="1:9" x14ac:dyDescent="0.25">
      <c r="A132" s="83" t="s">
        <v>269</v>
      </c>
      <c r="B132" s="179"/>
      <c r="C132" s="179"/>
      <c r="D132" s="180"/>
      <c r="E132" s="180"/>
      <c r="F132" s="180"/>
      <c r="G132" s="180"/>
      <c r="H132" s="180"/>
      <c r="I132" s="180"/>
    </row>
    <row r="133" spans="1:9" x14ac:dyDescent="0.25">
      <c r="A133" s="83" t="s">
        <v>270</v>
      </c>
      <c r="B133" s="179"/>
      <c r="C133" s="179"/>
      <c r="D133" s="180"/>
      <c r="E133" s="180"/>
      <c r="F133" s="180"/>
      <c r="G133" s="180"/>
      <c r="H133" s="180"/>
      <c r="I133" s="180"/>
    </row>
    <row r="134" spans="1:9" x14ac:dyDescent="0.25">
      <c r="A134" s="83" t="s">
        <v>271</v>
      </c>
      <c r="B134" s="179"/>
      <c r="C134" s="179"/>
      <c r="D134" s="180"/>
      <c r="E134" s="180"/>
      <c r="F134" s="180"/>
      <c r="G134" s="180"/>
      <c r="H134" s="180"/>
      <c r="I134" s="180"/>
    </row>
    <row r="135" spans="1:9" x14ac:dyDescent="0.25">
      <c r="A135" s="83" t="s">
        <v>272</v>
      </c>
      <c r="B135" s="179"/>
      <c r="C135" s="179"/>
      <c r="D135" s="180"/>
      <c r="E135" s="180"/>
      <c r="F135" s="180"/>
      <c r="G135" s="180"/>
      <c r="H135" s="180"/>
      <c r="I135" s="180"/>
    </row>
    <row r="136" spans="1:9" x14ac:dyDescent="0.25">
      <c r="A136" s="83" t="s">
        <v>273</v>
      </c>
      <c r="B136" s="179"/>
      <c r="C136" s="179"/>
      <c r="D136" s="180"/>
      <c r="E136" s="180"/>
      <c r="F136" s="180"/>
      <c r="G136" s="180"/>
      <c r="H136" s="180"/>
      <c r="I136" s="180"/>
    </row>
    <row r="137" spans="1:9" x14ac:dyDescent="0.25">
      <c r="A137" s="83" t="s">
        <v>274</v>
      </c>
      <c r="B137" s="179"/>
      <c r="C137" s="179"/>
      <c r="D137" s="180"/>
      <c r="E137" s="180"/>
      <c r="F137" s="180"/>
      <c r="G137" s="180"/>
      <c r="H137" s="180"/>
      <c r="I137" s="180"/>
    </row>
    <row r="138" spans="1:9" x14ac:dyDescent="0.25">
      <c r="A138" s="83" t="s">
        <v>275</v>
      </c>
      <c r="B138" s="179"/>
      <c r="C138" s="179"/>
      <c r="D138" s="180"/>
      <c r="E138" s="180"/>
      <c r="F138" s="180"/>
      <c r="G138" s="180"/>
      <c r="H138" s="180"/>
      <c r="I138" s="180"/>
    </row>
    <row r="139" spans="1:9" x14ac:dyDescent="0.25">
      <c r="A139" s="83" t="s">
        <v>276</v>
      </c>
      <c r="B139" s="179"/>
      <c r="C139" s="179"/>
      <c r="D139" s="180"/>
      <c r="E139" s="180"/>
      <c r="F139" s="180"/>
      <c r="G139" s="180"/>
      <c r="H139" s="180"/>
      <c r="I139" s="180"/>
    </row>
    <row r="140" spans="1:9" x14ac:dyDescent="0.25">
      <c r="A140" s="83" t="s">
        <v>277</v>
      </c>
      <c r="B140" s="179"/>
      <c r="C140" s="179"/>
      <c r="D140" s="180"/>
      <c r="E140" s="180"/>
      <c r="F140" s="180"/>
      <c r="G140" s="180"/>
      <c r="H140" s="180"/>
      <c r="I140" s="180"/>
    </row>
    <row r="141" spans="1:9" x14ac:dyDescent="0.25">
      <c r="A141" s="83" t="s">
        <v>278</v>
      </c>
      <c r="B141" s="179"/>
      <c r="C141" s="179"/>
      <c r="D141" s="180"/>
      <c r="E141" s="180"/>
      <c r="F141" s="180"/>
      <c r="G141" s="180"/>
      <c r="H141" s="180"/>
      <c r="I141" s="180"/>
    </row>
    <row r="142" spans="1:9" x14ac:dyDescent="0.25">
      <c r="A142" s="83" t="s">
        <v>279</v>
      </c>
      <c r="B142" s="179"/>
      <c r="C142" s="179"/>
      <c r="D142" s="180"/>
      <c r="E142" s="180"/>
      <c r="F142" s="180"/>
      <c r="G142" s="180"/>
      <c r="H142" s="180"/>
      <c r="I142" s="180"/>
    </row>
    <row r="143" spans="1:9" x14ac:dyDescent="0.25">
      <c r="A143" s="83" t="s">
        <v>280</v>
      </c>
      <c r="B143" s="179"/>
      <c r="C143" s="179"/>
      <c r="D143" s="180"/>
      <c r="E143" s="180"/>
      <c r="F143" s="180"/>
      <c r="G143" s="180"/>
      <c r="H143" s="180"/>
      <c r="I143" s="180"/>
    </row>
    <row r="144" spans="1:9" x14ac:dyDescent="0.25">
      <c r="A144" s="83" t="s">
        <v>281</v>
      </c>
      <c r="B144" s="179"/>
      <c r="C144" s="179"/>
      <c r="D144" s="180"/>
      <c r="E144" s="180"/>
      <c r="F144" s="180"/>
      <c r="G144" s="180"/>
      <c r="H144" s="180"/>
      <c r="I144" s="180"/>
    </row>
    <row r="145" spans="1:9" x14ac:dyDescent="0.25">
      <c r="A145" s="83" t="s">
        <v>282</v>
      </c>
      <c r="B145" s="179"/>
      <c r="C145" s="179"/>
      <c r="D145" s="180"/>
      <c r="E145" s="180"/>
      <c r="F145" s="180"/>
      <c r="G145" s="180"/>
      <c r="H145" s="180"/>
      <c r="I145" s="180"/>
    </row>
    <row r="146" spans="1:9" x14ac:dyDescent="0.25">
      <c r="A146" s="83" t="s">
        <v>283</v>
      </c>
      <c r="B146" s="179"/>
      <c r="C146" s="179"/>
      <c r="D146" s="180"/>
      <c r="E146" s="180"/>
      <c r="F146" s="180"/>
      <c r="G146" s="180"/>
      <c r="H146" s="180"/>
      <c r="I146" s="180"/>
    </row>
    <row r="147" spans="1:9" x14ac:dyDescent="0.25">
      <c r="A147" s="83" t="s">
        <v>284</v>
      </c>
      <c r="B147" s="179"/>
      <c r="C147" s="179"/>
      <c r="D147" s="180"/>
      <c r="E147" s="180"/>
      <c r="F147" s="180"/>
      <c r="G147" s="180"/>
      <c r="H147" s="180"/>
      <c r="I147" s="180"/>
    </row>
    <row r="148" spans="1:9" x14ac:dyDescent="0.25">
      <c r="A148" s="83" t="s">
        <v>285</v>
      </c>
      <c r="B148" s="179"/>
      <c r="C148" s="179"/>
      <c r="D148" s="180"/>
      <c r="E148" s="180"/>
      <c r="F148" s="180"/>
      <c r="G148" s="180"/>
      <c r="H148" s="180"/>
      <c r="I148" s="180"/>
    </row>
    <row r="149" spans="1:9" x14ac:dyDescent="0.25">
      <c r="A149" s="83" t="s">
        <v>286</v>
      </c>
      <c r="B149" s="179"/>
      <c r="C149" s="179"/>
      <c r="D149" s="180"/>
      <c r="E149" s="180"/>
      <c r="F149" s="180"/>
      <c r="G149" s="180"/>
      <c r="H149" s="180"/>
      <c r="I149" s="180"/>
    </row>
    <row r="150" spans="1:9" x14ac:dyDescent="0.25">
      <c r="A150" s="83" t="s">
        <v>287</v>
      </c>
      <c r="B150" s="179"/>
      <c r="C150" s="179"/>
      <c r="D150" s="180"/>
      <c r="E150" s="180"/>
      <c r="F150" s="180"/>
      <c r="G150" s="180"/>
      <c r="H150" s="180"/>
      <c r="I150" s="180"/>
    </row>
    <row r="151" spans="1:9" x14ac:dyDescent="0.25">
      <c r="A151" s="83" t="s">
        <v>288</v>
      </c>
      <c r="B151" s="179"/>
      <c r="C151" s="179"/>
      <c r="D151" s="180"/>
      <c r="E151" s="180"/>
      <c r="F151" s="180"/>
      <c r="G151" s="180"/>
      <c r="H151" s="180"/>
      <c r="I151" s="180"/>
    </row>
    <row r="152" spans="1:9" x14ac:dyDescent="0.25">
      <c r="A152" s="83" t="s">
        <v>289</v>
      </c>
      <c r="B152" s="179"/>
      <c r="C152" s="179"/>
      <c r="D152" s="180"/>
      <c r="E152" s="180"/>
      <c r="F152" s="180"/>
      <c r="G152" s="180"/>
      <c r="H152" s="180"/>
      <c r="I152" s="180"/>
    </row>
    <row r="153" spans="1:9" x14ac:dyDescent="0.25">
      <c r="A153" s="83" t="s">
        <v>290</v>
      </c>
      <c r="B153" s="179"/>
      <c r="C153" s="179"/>
      <c r="D153" s="180"/>
      <c r="E153" s="180"/>
      <c r="F153" s="180"/>
      <c r="G153" s="180"/>
      <c r="H153" s="180"/>
      <c r="I153" s="180"/>
    </row>
    <row r="154" spans="1:9" x14ac:dyDescent="0.25">
      <c r="A154" s="83" t="s">
        <v>291</v>
      </c>
      <c r="B154" s="179"/>
      <c r="C154" s="179"/>
      <c r="D154" s="180"/>
      <c r="E154" s="180"/>
      <c r="F154" s="180"/>
      <c r="G154" s="180"/>
      <c r="H154" s="180"/>
      <c r="I154" s="180"/>
    </row>
    <row r="155" spans="1:9" x14ac:dyDescent="0.25">
      <c r="A155" s="83" t="s">
        <v>292</v>
      </c>
      <c r="B155" s="179"/>
      <c r="C155" s="179"/>
      <c r="D155" s="180"/>
      <c r="E155" s="180"/>
      <c r="F155" s="180"/>
      <c r="G155" s="180"/>
      <c r="H155" s="180"/>
      <c r="I155" s="180"/>
    </row>
    <row r="156" spans="1:9" x14ac:dyDescent="0.25">
      <c r="A156" s="83" t="s">
        <v>293</v>
      </c>
      <c r="B156" s="179"/>
      <c r="C156" s="179"/>
      <c r="D156" s="180"/>
      <c r="E156" s="180"/>
      <c r="F156" s="180"/>
      <c r="G156" s="180"/>
      <c r="H156" s="180"/>
      <c r="I156" s="180"/>
    </row>
    <row r="157" spans="1:9" x14ac:dyDescent="0.25">
      <c r="A157" s="83" t="s">
        <v>294</v>
      </c>
      <c r="B157" s="179"/>
      <c r="C157" s="179"/>
      <c r="D157" s="180"/>
      <c r="E157" s="180"/>
      <c r="F157" s="180"/>
      <c r="G157" s="180"/>
      <c r="H157" s="180"/>
      <c r="I157" s="180"/>
    </row>
    <row r="158" spans="1:9" x14ac:dyDescent="0.25">
      <c r="A158" s="83" t="s">
        <v>295</v>
      </c>
      <c r="B158" s="179"/>
      <c r="C158" s="179"/>
      <c r="D158" s="180"/>
      <c r="E158" s="180"/>
      <c r="F158" s="180"/>
      <c r="G158" s="180"/>
      <c r="H158" s="180"/>
      <c r="I158" s="180"/>
    </row>
    <row r="159" spans="1:9" x14ac:dyDescent="0.25">
      <c r="A159" s="83" t="s">
        <v>296</v>
      </c>
      <c r="B159" s="179"/>
      <c r="C159" s="179"/>
      <c r="D159" s="180"/>
      <c r="E159" s="180"/>
      <c r="F159" s="180"/>
      <c r="G159" s="180"/>
      <c r="H159" s="180"/>
      <c r="I159" s="180"/>
    </row>
    <row r="160" spans="1:9" x14ac:dyDescent="0.25">
      <c r="A160" s="83" t="s">
        <v>297</v>
      </c>
      <c r="B160" s="179"/>
      <c r="C160" s="179"/>
      <c r="D160" s="180"/>
      <c r="E160" s="180"/>
      <c r="F160" s="180"/>
      <c r="G160" s="180"/>
      <c r="H160" s="180"/>
      <c r="I160" s="180"/>
    </row>
    <row r="161" spans="1:9" x14ac:dyDescent="0.25">
      <c r="A161" s="83" t="s">
        <v>298</v>
      </c>
      <c r="B161" s="179"/>
      <c r="C161" s="179"/>
      <c r="D161" s="180"/>
      <c r="E161" s="180"/>
      <c r="F161" s="180"/>
      <c r="G161" s="180"/>
      <c r="H161" s="180"/>
      <c r="I161" s="180"/>
    </row>
    <row r="162" spans="1:9" x14ac:dyDescent="0.25">
      <c r="A162" s="83" t="s">
        <v>299</v>
      </c>
      <c r="B162" s="179"/>
      <c r="C162" s="179"/>
      <c r="D162" s="180"/>
      <c r="E162" s="180"/>
      <c r="F162" s="180"/>
      <c r="G162" s="180"/>
      <c r="H162" s="180"/>
      <c r="I162" s="180"/>
    </row>
    <row r="163" spans="1:9" x14ac:dyDescent="0.25">
      <c r="A163" s="83" t="s">
        <v>300</v>
      </c>
      <c r="B163" s="179"/>
      <c r="C163" s="179"/>
      <c r="D163" s="180"/>
      <c r="E163" s="180"/>
      <c r="F163" s="180"/>
      <c r="G163" s="180"/>
      <c r="H163" s="180"/>
      <c r="I163" s="180"/>
    </row>
    <row r="164" spans="1:9" x14ac:dyDescent="0.25">
      <c r="A164" s="83" t="s">
        <v>301</v>
      </c>
      <c r="B164" s="179"/>
      <c r="C164" s="179"/>
      <c r="D164" s="180"/>
      <c r="E164" s="180"/>
      <c r="F164" s="180"/>
      <c r="G164" s="180"/>
      <c r="H164" s="180"/>
      <c r="I164" s="180"/>
    </row>
    <row r="165" spans="1:9" x14ac:dyDescent="0.25">
      <c r="A165" s="83" t="s">
        <v>302</v>
      </c>
      <c r="B165" s="179"/>
      <c r="C165" s="179"/>
      <c r="D165" s="180"/>
      <c r="E165" s="180"/>
      <c r="F165" s="180"/>
      <c r="G165" s="180"/>
      <c r="H165" s="180"/>
      <c r="I165" s="180"/>
    </row>
    <row r="166" spans="1:9" x14ac:dyDescent="0.25">
      <c r="A166" s="83" t="s">
        <v>303</v>
      </c>
      <c r="B166" s="179"/>
      <c r="C166" s="179"/>
      <c r="D166" s="180"/>
      <c r="E166" s="180"/>
      <c r="F166" s="180"/>
      <c r="G166" s="180"/>
      <c r="H166" s="180"/>
      <c r="I166" s="180"/>
    </row>
    <row r="167" spans="1:9" x14ac:dyDescent="0.25">
      <c r="A167" s="83" t="s">
        <v>304</v>
      </c>
      <c r="B167" s="179"/>
      <c r="C167" s="179"/>
      <c r="D167" s="180"/>
      <c r="E167" s="180"/>
      <c r="F167" s="180"/>
      <c r="G167" s="180"/>
      <c r="H167" s="180"/>
      <c r="I167" s="180"/>
    </row>
    <row r="168" spans="1:9" x14ac:dyDescent="0.25">
      <c r="A168" s="83" t="s">
        <v>305</v>
      </c>
      <c r="B168" s="179"/>
      <c r="C168" s="179"/>
      <c r="D168" s="180"/>
      <c r="E168" s="180"/>
      <c r="F168" s="180"/>
      <c r="G168" s="180"/>
      <c r="H168" s="180"/>
      <c r="I168" s="180"/>
    </row>
    <row r="169" spans="1:9" x14ac:dyDescent="0.25">
      <c r="A169" s="83" t="s">
        <v>306</v>
      </c>
      <c r="B169" s="179"/>
      <c r="C169" s="179"/>
      <c r="D169" s="180"/>
      <c r="E169" s="180"/>
      <c r="F169" s="180"/>
      <c r="G169" s="180"/>
      <c r="H169" s="180"/>
      <c r="I169" s="180"/>
    </row>
    <row r="170" spans="1:9" x14ac:dyDescent="0.25">
      <c r="A170" s="83" t="s">
        <v>307</v>
      </c>
      <c r="B170" s="179"/>
      <c r="C170" s="179"/>
      <c r="D170" s="180"/>
      <c r="E170" s="180"/>
      <c r="F170" s="180"/>
      <c r="G170" s="180"/>
      <c r="H170" s="180"/>
      <c r="I170" s="180"/>
    </row>
    <row r="171" spans="1:9" x14ac:dyDescent="0.25">
      <c r="A171" s="83" t="s">
        <v>308</v>
      </c>
      <c r="B171" s="179"/>
      <c r="C171" s="179"/>
      <c r="D171" s="180"/>
      <c r="E171" s="180"/>
      <c r="F171" s="180"/>
      <c r="G171" s="180"/>
      <c r="H171" s="180"/>
      <c r="I171" s="180"/>
    </row>
    <row r="172" spans="1:9" x14ac:dyDescent="0.25">
      <c r="A172" s="83" t="s">
        <v>309</v>
      </c>
      <c r="B172" s="179"/>
      <c r="C172" s="179"/>
      <c r="D172" s="180"/>
      <c r="E172" s="180"/>
      <c r="F172" s="180"/>
      <c r="G172" s="180"/>
      <c r="H172" s="180"/>
      <c r="I172" s="180"/>
    </row>
    <row r="173" spans="1:9" x14ac:dyDescent="0.25">
      <c r="A173" s="83" t="s">
        <v>310</v>
      </c>
      <c r="B173" s="179"/>
      <c r="C173" s="179"/>
      <c r="D173" s="180"/>
      <c r="E173" s="180"/>
      <c r="F173" s="180"/>
      <c r="G173" s="180"/>
      <c r="H173" s="180"/>
      <c r="I173" s="180"/>
    </row>
    <row r="174" spans="1:9" x14ac:dyDescent="0.25">
      <c r="A174" s="83" t="s">
        <v>311</v>
      </c>
      <c r="B174" s="179"/>
      <c r="C174" s="179"/>
      <c r="D174" s="180"/>
      <c r="E174" s="180"/>
      <c r="F174" s="180"/>
      <c r="G174" s="180"/>
      <c r="H174" s="180"/>
      <c r="I174" s="180"/>
    </row>
    <row r="175" spans="1:9" x14ac:dyDescent="0.25">
      <c r="A175" s="83" t="s">
        <v>312</v>
      </c>
      <c r="B175" s="179"/>
      <c r="C175" s="179"/>
      <c r="D175" s="180"/>
      <c r="E175" s="180"/>
      <c r="F175" s="180"/>
      <c r="G175" s="180"/>
      <c r="H175" s="180"/>
      <c r="I175" s="180"/>
    </row>
    <row r="176" spans="1:9" x14ac:dyDescent="0.25">
      <c r="A176" s="83" t="s">
        <v>313</v>
      </c>
      <c r="B176" s="179"/>
      <c r="C176" s="179"/>
      <c r="D176" s="180"/>
      <c r="E176" s="180"/>
      <c r="F176" s="180"/>
      <c r="G176" s="180"/>
      <c r="H176" s="180"/>
      <c r="I176" s="180"/>
    </row>
    <row r="177" spans="1:9" x14ac:dyDescent="0.25">
      <c r="A177" s="83" t="s">
        <v>314</v>
      </c>
      <c r="B177" s="179"/>
      <c r="C177" s="179"/>
      <c r="D177" s="180"/>
      <c r="E177" s="180"/>
      <c r="F177" s="180"/>
      <c r="G177" s="180"/>
      <c r="H177" s="180"/>
      <c r="I177" s="180"/>
    </row>
    <row r="178" spans="1:9" x14ac:dyDescent="0.25">
      <c r="A178" s="83" t="s">
        <v>315</v>
      </c>
      <c r="B178" s="179"/>
      <c r="C178" s="179"/>
      <c r="D178" s="180"/>
      <c r="E178" s="180"/>
      <c r="F178" s="180"/>
      <c r="G178" s="180"/>
      <c r="H178" s="180"/>
      <c r="I178" s="180"/>
    </row>
    <row r="179" spans="1:9" x14ac:dyDescent="0.25">
      <c r="A179" s="83" t="s">
        <v>316</v>
      </c>
      <c r="B179" s="179"/>
      <c r="C179" s="179"/>
      <c r="D179" s="180"/>
      <c r="E179" s="180"/>
      <c r="F179" s="180"/>
      <c r="G179" s="180"/>
      <c r="H179" s="180"/>
      <c r="I179" s="180"/>
    </row>
    <row r="180" spans="1:9" x14ac:dyDescent="0.25">
      <c r="A180" s="83" t="s">
        <v>317</v>
      </c>
      <c r="B180" s="179"/>
      <c r="C180" s="179"/>
      <c r="D180" s="180"/>
      <c r="E180" s="180"/>
      <c r="F180" s="180"/>
      <c r="G180" s="180"/>
      <c r="H180" s="180"/>
      <c r="I180" s="180"/>
    </row>
    <row r="181" spans="1:9" x14ac:dyDescent="0.25">
      <c r="A181" s="83" t="s">
        <v>318</v>
      </c>
      <c r="B181" s="179"/>
      <c r="C181" s="179"/>
      <c r="D181" s="180"/>
      <c r="E181" s="180"/>
      <c r="F181" s="180"/>
      <c r="G181" s="180"/>
      <c r="H181" s="180"/>
      <c r="I181" s="180"/>
    </row>
    <row r="182" spans="1:9" x14ac:dyDescent="0.25">
      <c r="A182" s="83" t="s">
        <v>319</v>
      </c>
      <c r="B182" s="179"/>
      <c r="C182" s="179"/>
      <c r="D182" s="180"/>
      <c r="E182" s="180"/>
      <c r="F182" s="180"/>
      <c r="G182" s="180"/>
      <c r="H182" s="180"/>
      <c r="I182" s="180"/>
    </row>
    <row r="183" spans="1:9" x14ac:dyDescent="0.25">
      <c r="A183" s="83" t="s">
        <v>320</v>
      </c>
      <c r="B183" s="179"/>
      <c r="C183" s="179"/>
      <c r="D183" s="180"/>
      <c r="E183" s="180"/>
      <c r="F183" s="180"/>
      <c r="G183" s="180"/>
      <c r="H183" s="180"/>
      <c r="I183" s="180"/>
    </row>
    <row r="184" spans="1:9" x14ac:dyDescent="0.25">
      <c r="A184" s="83" t="s">
        <v>321</v>
      </c>
      <c r="B184" s="179"/>
      <c r="C184" s="179"/>
      <c r="D184" s="180"/>
      <c r="E184" s="180"/>
      <c r="F184" s="180"/>
      <c r="G184" s="180"/>
      <c r="H184" s="180"/>
      <c r="I184" s="180"/>
    </row>
    <row r="185" spans="1:9" x14ac:dyDescent="0.25">
      <c r="A185" s="83" t="s">
        <v>322</v>
      </c>
      <c r="B185" s="179"/>
      <c r="C185" s="179"/>
      <c r="D185" s="180"/>
      <c r="E185" s="180"/>
      <c r="F185" s="180"/>
      <c r="G185" s="180"/>
      <c r="H185" s="180"/>
      <c r="I185" s="180"/>
    </row>
    <row r="186" spans="1:9" x14ac:dyDescent="0.25">
      <c r="A186" s="83" t="s">
        <v>323</v>
      </c>
      <c r="B186" s="179"/>
      <c r="C186" s="179"/>
      <c r="D186" s="180"/>
      <c r="E186" s="180"/>
      <c r="F186" s="180"/>
      <c r="G186" s="180"/>
      <c r="H186" s="180"/>
      <c r="I186" s="180"/>
    </row>
    <row r="187" spans="1:9" x14ac:dyDescent="0.25">
      <c r="A187" s="83" t="s">
        <v>324</v>
      </c>
      <c r="B187" s="179"/>
      <c r="C187" s="179"/>
      <c r="D187" s="180"/>
      <c r="E187" s="180"/>
      <c r="F187" s="180"/>
      <c r="G187" s="180"/>
      <c r="H187" s="180"/>
      <c r="I187" s="180"/>
    </row>
    <row r="188" spans="1:9" x14ac:dyDescent="0.25">
      <c r="A188" s="83" t="s">
        <v>325</v>
      </c>
      <c r="B188" s="179"/>
      <c r="C188" s="179"/>
      <c r="D188" s="180"/>
      <c r="E188" s="180"/>
      <c r="F188" s="180"/>
      <c r="G188" s="180"/>
      <c r="H188" s="180"/>
      <c r="I188" s="180"/>
    </row>
    <row r="189" spans="1:9" x14ac:dyDescent="0.25">
      <c r="A189" s="83" t="s">
        <v>326</v>
      </c>
      <c r="B189" s="179"/>
      <c r="C189" s="179"/>
      <c r="D189" s="180"/>
      <c r="E189" s="180"/>
      <c r="F189" s="180"/>
      <c r="G189" s="180"/>
      <c r="H189" s="180"/>
      <c r="I189" s="180"/>
    </row>
    <row r="190" spans="1:9" x14ac:dyDescent="0.25">
      <c r="A190" s="83" t="s">
        <v>327</v>
      </c>
      <c r="B190" s="179"/>
      <c r="C190" s="179"/>
      <c r="D190" s="180"/>
      <c r="E190" s="180"/>
      <c r="F190" s="180"/>
      <c r="G190" s="180"/>
      <c r="H190" s="180"/>
      <c r="I190" s="180"/>
    </row>
    <row r="191" spans="1:9" x14ac:dyDescent="0.25">
      <c r="A191" s="83" t="s">
        <v>328</v>
      </c>
      <c r="B191" s="179"/>
      <c r="C191" s="179"/>
      <c r="D191" s="180"/>
      <c r="E191" s="180"/>
      <c r="F191" s="180"/>
      <c r="G191" s="180"/>
      <c r="H191" s="180"/>
      <c r="I191" s="180"/>
    </row>
    <row r="192" spans="1:9" x14ac:dyDescent="0.25">
      <c r="A192" s="83" t="s">
        <v>329</v>
      </c>
      <c r="B192" s="179"/>
      <c r="C192" s="179"/>
      <c r="D192" s="180"/>
      <c r="E192" s="180"/>
      <c r="F192" s="180"/>
      <c r="G192" s="180"/>
      <c r="H192" s="180"/>
      <c r="I192" s="180"/>
    </row>
    <row r="193" spans="1:9" x14ac:dyDescent="0.25">
      <c r="A193" s="83" t="s">
        <v>330</v>
      </c>
      <c r="B193" s="179"/>
      <c r="C193" s="179"/>
      <c r="D193" s="180"/>
      <c r="E193" s="180"/>
      <c r="F193" s="180"/>
      <c r="G193" s="180"/>
      <c r="H193" s="180"/>
      <c r="I193" s="180"/>
    </row>
    <row r="194" spans="1:9" x14ac:dyDescent="0.25">
      <c r="A194" s="83" t="s">
        <v>331</v>
      </c>
      <c r="B194" s="179"/>
      <c r="C194" s="179"/>
      <c r="D194" s="180"/>
      <c r="E194" s="180"/>
      <c r="F194" s="180"/>
      <c r="G194" s="180"/>
      <c r="H194" s="180"/>
      <c r="I194" s="180"/>
    </row>
    <row r="195" spans="1:9" x14ac:dyDescent="0.25">
      <c r="A195" s="83" t="s">
        <v>332</v>
      </c>
      <c r="B195" s="179"/>
      <c r="C195" s="179"/>
      <c r="D195" s="180"/>
      <c r="E195" s="180"/>
      <c r="F195" s="180"/>
      <c r="G195" s="180"/>
      <c r="H195" s="180"/>
      <c r="I195" s="180"/>
    </row>
    <row r="196" spans="1:9" x14ac:dyDescent="0.25">
      <c r="A196" s="83" t="s">
        <v>333</v>
      </c>
      <c r="B196" s="179"/>
      <c r="C196" s="179"/>
      <c r="D196" s="180"/>
      <c r="E196" s="180"/>
      <c r="F196" s="180"/>
      <c r="G196" s="180"/>
      <c r="H196" s="180"/>
      <c r="I196" s="180"/>
    </row>
    <row r="197" spans="1:9" x14ac:dyDescent="0.25">
      <c r="A197" s="83" t="s">
        <v>334</v>
      </c>
      <c r="B197" s="179"/>
      <c r="C197" s="179"/>
      <c r="D197" s="180"/>
      <c r="E197" s="180"/>
      <c r="F197" s="180"/>
      <c r="G197" s="180"/>
      <c r="H197" s="180"/>
      <c r="I197" s="180"/>
    </row>
    <row r="198" spans="1:9" x14ac:dyDescent="0.25">
      <c r="A198" s="83" t="s">
        <v>335</v>
      </c>
      <c r="B198" s="179"/>
      <c r="C198" s="179"/>
      <c r="D198" s="180"/>
      <c r="E198" s="180"/>
      <c r="F198" s="180"/>
      <c r="G198" s="180"/>
      <c r="H198" s="180"/>
      <c r="I198" s="180"/>
    </row>
    <row r="199" spans="1:9" x14ac:dyDescent="0.25">
      <c r="A199" s="83" t="s">
        <v>336</v>
      </c>
      <c r="B199" s="179"/>
      <c r="C199" s="179"/>
      <c r="D199" s="180"/>
      <c r="E199" s="180"/>
      <c r="F199" s="180"/>
      <c r="G199" s="180"/>
      <c r="H199" s="180"/>
      <c r="I199" s="180"/>
    </row>
    <row r="200" spans="1:9" x14ac:dyDescent="0.25">
      <c r="A200" s="83" t="s">
        <v>337</v>
      </c>
      <c r="B200" s="179"/>
      <c r="C200" s="179"/>
      <c r="D200" s="180"/>
      <c r="E200" s="180"/>
      <c r="F200" s="180"/>
      <c r="G200" s="180"/>
      <c r="H200" s="180"/>
      <c r="I200" s="180"/>
    </row>
    <row r="201" spans="1:9" x14ac:dyDescent="0.25">
      <c r="A201" s="83" t="s">
        <v>338</v>
      </c>
      <c r="B201" s="179"/>
      <c r="C201" s="179"/>
      <c r="D201" s="180"/>
      <c r="E201" s="180"/>
      <c r="F201" s="180"/>
      <c r="G201" s="180"/>
      <c r="H201" s="180"/>
      <c r="I201" s="180"/>
    </row>
    <row r="202" spans="1:9" x14ac:dyDescent="0.25">
      <c r="A202" s="83" t="s">
        <v>339</v>
      </c>
      <c r="B202" s="179"/>
      <c r="C202" s="179"/>
      <c r="D202" s="180"/>
      <c r="E202" s="180"/>
      <c r="F202" s="180"/>
      <c r="G202" s="180"/>
      <c r="H202" s="180"/>
      <c r="I202" s="180"/>
    </row>
    <row r="203" spans="1:9" x14ac:dyDescent="0.25">
      <c r="A203" s="83" t="s">
        <v>340</v>
      </c>
      <c r="B203" s="179"/>
      <c r="C203" s="179"/>
      <c r="D203" s="180"/>
      <c r="E203" s="180"/>
      <c r="F203" s="180"/>
      <c r="G203" s="180"/>
      <c r="H203" s="180"/>
      <c r="I203" s="180"/>
    </row>
    <row r="204" spans="1:9" x14ac:dyDescent="0.25">
      <c r="A204" s="83" t="s">
        <v>341</v>
      </c>
      <c r="B204" s="179"/>
      <c r="C204" s="179"/>
      <c r="D204" s="180"/>
      <c r="E204" s="180"/>
      <c r="F204" s="180"/>
      <c r="G204" s="180"/>
      <c r="H204" s="180"/>
      <c r="I204" s="180"/>
    </row>
  </sheetData>
  <sheetProtection password="ACF5" sheet="1" objects="1" scenarios="1"/>
  <mergeCells count="3">
    <mergeCell ref="B7:B9"/>
    <mergeCell ref="C7:C9"/>
    <mergeCell ref="D7:I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calcul!$B$7:$B$45</xm:f>
          </x14:formula1>
          <xm:sqref>C10:C204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zoomScale="80" zoomScaleNormal="80" workbookViewId="0">
      <selection activeCell="C6" sqref="C6"/>
    </sheetView>
  </sheetViews>
  <sheetFormatPr baseColWidth="10" defaultRowHeight="15" x14ac:dyDescent="0.25"/>
  <cols>
    <col min="1" max="1" width="15.5703125" style="8" customWidth="1"/>
    <col min="2" max="2" width="33.5703125" style="8" customWidth="1"/>
    <col min="3" max="3" width="14.28515625" style="8" customWidth="1"/>
    <col min="4" max="4" width="18.7109375" style="8" customWidth="1"/>
    <col min="5" max="5" width="30.5703125" style="8" customWidth="1"/>
    <col min="6" max="7" width="14.5703125" style="8" customWidth="1"/>
    <col min="8" max="10" width="11.42578125" style="8"/>
    <col min="11" max="11" width="17.28515625" style="8" customWidth="1"/>
    <col min="12" max="16384" width="11.42578125" style="8"/>
  </cols>
  <sheetData>
    <row r="1" spans="1:17" ht="18.75" x14ac:dyDescent="0.3">
      <c r="A1" s="44" t="s">
        <v>1296</v>
      </c>
      <c r="B1" s="45"/>
      <c r="C1" s="45"/>
      <c r="D1" s="45"/>
      <c r="E1" s="45"/>
      <c r="F1" s="16"/>
      <c r="G1" s="16"/>
      <c r="H1" s="16"/>
      <c r="I1" s="16"/>
    </row>
    <row r="3" spans="1:17" x14ac:dyDescent="0.25">
      <c r="F3" s="170" t="s">
        <v>65</v>
      </c>
      <c r="G3" s="170" t="s">
        <v>66</v>
      </c>
      <c r="H3" s="170" t="s">
        <v>67</v>
      </c>
      <c r="I3" s="170" t="s">
        <v>68</v>
      </c>
      <c r="J3" s="170" t="s">
        <v>69</v>
      </c>
      <c r="K3" s="170" t="s">
        <v>70</v>
      </c>
    </row>
    <row r="4" spans="1:17" x14ac:dyDescent="0.25">
      <c r="F4" s="154">
        <f>param_menu!B6</f>
        <v>0</v>
      </c>
      <c r="G4" s="154">
        <f>param_menu!B7</f>
        <v>0</v>
      </c>
      <c r="H4" s="154">
        <f>param_menu!B8</f>
        <v>0</v>
      </c>
      <c r="I4" s="154">
        <f>param_menu!B9</f>
        <v>0</v>
      </c>
      <c r="J4" s="154">
        <f>param_menu!B10</f>
        <v>0</v>
      </c>
      <c r="K4" s="154">
        <f>param_menu!B11</f>
        <v>0</v>
      </c>
    </row>
    <row r="5" spans="1:17" x14ac:dyDescent="0.25">
      <c r="E5" s="30" t="s">
        <v>1260</v>
      </c>
      <c r="F5" s="152" t="e">
        <f>clefs_maraichage!K11</f>
        <v>#DIV/0!</v>
      </c>
      <c r="G5" s="152" t="e">
        <f>clefs_maraichage!L11</f>
        <v>#DIV/0!</v>
      </c>
      <c r="H5" s="152" t="e">
        <f>clefs_maraichage!M11</f>
        <v>#DIV/0!</v>
      </c>
      <c r="I5" s="152" t="e">
        <f>clefs_maraichage!N11</f>
        <v>#DIV/0!</v>
      </c>
      <c r="J5" s="152" t="e">
        <f>clefs_maraichage!O11</f>
        <v>#DIV/0!</v>
      </c>
      <c r="K5" s="152" t="e">
        <f>clefs_maraichage!P11</f>
        <v>#DIV/0!</v>
      </c>
    </row>
    <row r="6" spans="1:17" x14ac:dyDescent="0.25">
      <c r="E6" s="30" t="s">
        <v>1261</v>
      </c>
      <c r="F6" s="149" t="e">
        <f>clefs_maraichage!J23</f>
        <v>#DIV/0!</v>
      </c>
      <c r="G6" s="149" t="e">
        <f>clefs_maraichage!K23</f>
        <v>#DIV/0!</v>
      </c>
      <c r="H6" s="149" t="e">
        <f>clefs_maraichage!L23</f>
        <v>#DIV/0!</v>
      </c>
      <c r="I6" s="149" t="e">
        <f>clefs_maraichage!M23</f>
        <v>#DIV/0!</v>
      </c>
      <c r="J6" s="149" t="e">
        <f>clefs_maraichage!N23</f>
        <v>#DIV/0!</v>
      </c>
      <c r="K6" s="149" t="e">
        <f>clefs_maraichage!O23</f>
        <v>#DIV/0!</v>
      </c>
    </row>
    <row r="7" spans="1:17" x14ac:dyDescent="0.25">
      <c r="E7" s="30" t="s">
        <v>1365</v>
      </c>
      <c r="F7" s="149" t="e">
        <f>clefs_maraichage!J24</f>
        <v>#DIV/0!</v>
      </c>
      <c r="G7" s="149" t="e">
        <f>clefs_maraichage!K24</f>
        <v>#DIV/0!</v>
      </c>
      <c r="H7" s="149" t="e">
        <f>clefs_maraichage!L24</f>
        <v>#DIV/0!</v>
      </c>
      <c r="I7" s="149" t="e">
        <f>clefs_maraichage!M24</f>
        <v>#DIV/0!</v>
      </c>
      <c r="J7" s="149" t="e">
        <f>clefs_maraichage!N24</f>
        <v>#DIV/0!</v>
      </c>
      <c r="K7" s="149" t="e">
        <f>clefs_maraichage!O24</f>
        <v>#DIV/0!</v>
      </c>
    </row>
    <row r="8" spans="1:17" x14ac:dyDescent="0.25">
      <c r="E8" s="30" t="s">
        <v>1198</v>
      </c>
      <c r="F8" s="79"/>
      <c r="G8" s="79"/>
      <c r="H8" s="79"/>
      <c r="I8" s="79"/>
      <c r="J8" s="79"/>
      <c r="K8" s="79"/>
    </row>
    <row r="9" spans="1:17" s="80" customFormat="1" x14ac:dyDescent="0.25">
      <c r="E9" s="81"/>
      <c r="F9" s="82"/>
      <c r="G9" s="82"/>
      <c r="H9" s="82"/>
      <c r="I9" s="82"/>
      <c r="J9" s="82"/>
      <c r="K9" s="82"/>
    </row>
    <row r="11" spans="1:17" x14ac:dyDescent="0.25">
      <c r="B11" s="285" t="s">
        <v>1242</v>
      </c>
      <c r="C11" s="285" t="s">
        <v>36</v>
      </c>
      <c r="D11" s="286" t="s">
        <v>1302</v>
      </c>
      <c r="E11" s="285" t="s">
        <v>1197</v>
      </c>
      <c r="F11" s="278" t="s">
        <v>1297</v>
      </c>
      <c r="G11" s="278"/>
      <c r="H11" s="278"/>
      <c r="I11" s="278"/>
      <c r="J11" s="278"/>
      <c r="K11" s="278"/>
      <c r="L11" s="288" t="s">
        <v>1262</v>
      </c>
      <c r="M11" s="288"/>
      <c r="N11" s="288"/>
      <c r="O11" s="288"/>
      <c r="P11" s="288"/>
      <c r="Q11" s="288"/>
    </row>
    <row r="12" spans="1:17" x14ac:dyDescent="0.25">
      <c r="B12" s="285"/>
      <c r="C12" s="285"/>
      <c r="D12" s="287"/>
      <c r="E12" s="285"/>
      <c r="F12" s="61" t="s">
        <v>65</v>
      </c>
      <c r="G12" s="61" t="s">
        <v>66</v>
      </c>
      <c r="H12" s="61" t="s">
        <v>67</v>
      </c>
      <c r="I12" s="61" t="s">
        <v>68</v>
      </c>
      <c r="J12" s="61" t="s">
        <v>69</v>
      </c>
      <c r="K12" s="61" t="s">
        <v>70</v>
      </c>
      <c r="L12" s="176" t="s">
        <v>65</v>
      </c>
      <c r="M12" s="176" t="s">
        <v>66</v>
      </c>
      <c r="N12" s="176" t="s">
        <v>67</v>
      </c>
      <c r="O12" s="176" t="s">
        <v>68</v>
      </c>
      <c r="P12" s="176" t="s">
        <v>69</v>
      </c>
      <c r="Q12" s="176" t="s">
        <v>70</v>
      </c>
    </row>
    <row r="13" spans="1:17" s="10" customFormat="1" x14ac:dyDescent="0.25">
      <c r="B13" s="286"/>
      <c r="C13" s="286"/>
      <c r="D13" s="287"/>
      <c r="E13" s="286"/>
      <c r="F13" s="84">
        <f>param_menu!B6</f>
        <v>0</v>
      </c>
      <c r="G13" s="84">
        <f>param_menu!B7</f>
        <v>0</v>
      </c>
      <c r="H13" s="84">
        <f>param_menu!B8</f>
        <v>0</v>
      </c>
      <c r="I13" s="84">
        <f>param_menu!B9</f>
        <v>0</v>
      </c>
      <c r="J13" s="84">
        <f>param_menu!B10</f>
        <v>0</v>
      </c>
      <c r="K13" s="84">
        <f>param_menu!B11</f>
        <v>0</v>
      </c>
      <c r="L13" s="177">
        <f>param_menu!B6</f>
        <v>0</v>
      </c>
      <c r="M13" s="177">
        <f>param_menu!B7</f>
        <v>0</v>
      </c>
      <c r="N13" s="177">
        <f>param_menu!B8</f>
        <v>0</v>
      </c>
      <c r="O13" s="177">
        <f>param_menu!B9</f>
        <v>0</v>
      </c>
      <c r="P13" s="177">
        <f>param_menu!B10</f>
        <v>0</v>
      </c>
      <c r="Q13" s="177">
        <f>param_menu!B11</f>
        <v>0</v>
      </c>
    </row>
    <row r="14" spans="1:17" s="10" customFormat="1" x14ac:dyDescent="0.25">
      <c r="A14" s="83" t="s">
        <v>147</v>
      </c>
      <c r="B14" s="179"/>
      <c r="C14" s="179"/>
      <c r="D14" s="180"/>
      <c r="E14" s="179"/>
      <c r="F14" s="181" t="str">
        <f t="shared" ref="F14:K15" si="0">IF($D14&lt;&gt;"",$D14*L14,"")</f>
        <v/>
      </c>
      <c r="G14" s="181" t="str">
        <f t="shared" si="0"/>
        <v/>
      </c>
      <c r="H14" s="181" t="str">
        <f t="shared" si="0"/>
        <v/>
      </c>
      <c r="I14" s="181" t="str">
        <f t="shared" si="0"/>
        <v/>
      </c>
      <c r="J14" s="181" t="str">
        <f t="shared" si="0"/>
        <v/>
      </c>
      <c r="K14" s="181" t="str">
        <f t="shared" si="0"/>
        <v/>
      </c>
      <c r="L14" s="178" t="str">
        <f t="shared" ref="L14:L33" si="1">IF($E14&lt;&gt;"",VLOOKUP($E14,$E$5:$K$8,2,FALSE),"")</f>
        <v/>
      </c>
      <c r="M14" s="178" t="str">
        <f t="shared" ref="M14:M33" si="2">IF($E14&lt;&gt;"",VLOOKUP($E14,$E$5:$K$8,3,FALSE),"")</f>
        <v/>
      </c>
      <c r="N14" s="178" t="str">
        <f t="shared" ref="N14:N33" si="3">IF($E14&lt;&gt;"",VLOOKUP($E14,$E$5:$K$8,4,FALSE),"")</f>
        <v/>
      </c>
      <c r="O14" s="178" t="str">
        <f t="shared" ref="O14:O33" si="4">IF($E14&lt;&gt;"",VLOOKUP($E14,$E$5:$K$8,5,FALSE),"")</f>
        <v/>
      </c>
      <c r="P14" s="178" t="str">
        <f t="shared" ref="P14:P33" si="5">IF($E14&lt;&gt;"",VLOOKUP($E14,$E$5:$K$8,6,FALSE),"")</f>
        <v/>
      </c>
      <c r="Q14" s="178" t="str">
        <f t="shared" ref="Q14:Q33" si="6">IF($E14&lt;&gt;"",VLOOKUP($E14,$E$5:$K$8,7,FALSE),"")</f>
        <v/>
      </c>
    </row>
    <row r="15" spans="1:17" ht="15" customHeight="1" x14ac:dyDescent="0.25">
      <c r="A15" s="83" t="s">
        <v>148</v>
      </c>
      <c r="B15" s="179"/>
      <c r="C15" s="179"/>
      <c r="D15" s="180"/>
      <c r="E15" s="179"/>
      <c r="F15" s="181" t="str">
        <f t="shared" si="0"/>
        <v/>
      </c>
      <c r="G15" s="181" t="str">
        <f t="shared" si="0"/>
        <v/>
      </c>
      <c r="H15" s="181" t="str">
        <f t="shared" si="0"/>
        <v/>
      </c>
      <c r="I15" s="181" t="str">
        <f t="shared" si="0"/>
        <v/>
      </c>
      <c r="J15" s="181" t="str">
        <f t="shared" si="0"/>
        <v/>
      </c>
      <c r="K15" s="181" t="str">
        <f t="shared" si="0"/>
        <v/>
      </c>
      <c r="L15" s="178" t="str">
        <f t="shared" si="1"/>
        <v/>
      </c>
      <c r="M15" s="178" t="str">
        <f t="shared" si="2"/>
        <v/>
      </c>
      <c r="N15" s="178" t="str">
        <f t="shared" si="3"/>
        <v/>
      </c>
      <c r="O15" s="178" t="str">
        <f t="shared" si="4"/>
        <v/>
      </c>
      <c r="P15" s="178" t="str">
        <f t="shared" si="5"/>
        <v/>
      </c>
      <c r="Q15" s="178" t="str">
        <f t="shared" si="6"/>
        <v/>
      </c>
    </row>
    <row r="16" spans="1:17" ht="15" customHeight="1" x14ac:dyDescent="0.25">
      <c r="A16" s="83" t="s">
        <v>149</v>
      </c>
      <c r="B16" s="179"/>
      <c r="C16" s="179"/>
      <c r="D16" s="180"/>
      <c r="E16" s="179"/>
      <c r="F16" s="181" t="str">
        <f t="shared" ref="F16:K31" si="7">IF($D16&lt;&gt;"",$D16*L16,"")</f>
        <v/>
      </c>
      <c r="G16" s="181" t="str">
        <f t="shared" si="7"/>
        <v/>
      </c>
      <c r="H16" s="181" t="str">
        <f t="shared" si="7"/>
        <v/>
      </c>
      <c r="I16" s="181" t="str">
        <f t="shared" si="7"/>
        <v/>
      </c>
      <c r="J16" s="181" t="str">
        <f t="shared" si="7"/>
        <v/>
      </c>
      <c r="K16" s="181" t="str">
        <f t="shared" si="7"/>
        <v/>
      </c>
      <c r="L16" s="178" t="str">
        <f t="shared" si="1"/>
        <v/>
      </c>
      <c r="M16" s="178" t="str">
        <f t="shared" si="2"/>
        <v/>
      </c>
      <c r="N16" s="178" t="str">
        <f t="shared" si="3"/>
        <v/>
      </c>
      <c r="O16" s="178" t="str">
        <f t="shared" si="4"/>
        <v/>
      </c>
      <c r="P16" s="178" t="str">
        <f t="shared" si="5"/>
        <v/>
      </c>
      <c r="Q16" s="178" t="str">
        <f t="shared" si="6"/>
        <v/>
      </c>
    </row>
    <row r="17" spans="1:17" ht="15" customHeight="1" x14ac:dyDescent="0.25">
      <c r="A17" s="83" t="s">
        <v>150</v>
      </c>
      <c r="B17" s="179"/>
      <c r="C17" s="179"/>
      <c r="D17" s="180"/>
      <c r="E17" s="179"/>
      <c r="F17" s="181" t="str">
        <f t="shared" si="7"/>
        <v/>
      </c>
      <c r="G17" s="181" t="str">
        <f t="shared" si="7"/>
        <v/>
      </c>
      <c r="H17" s="181" t="str">
        <f t="shared" si="7"/>
        <v/>
      </c>
      <c r="I17" s="181" t="str">
        <f t="shared" si="7"/>
        <v/>
      </c>
      <c r="J17" s="181" t="str">
        <f t="shared" si="7"/>
        <v/>
      </c>
      <c r="K17" s="181" t="str">
        <f t="shared" si="7"/>
        <v/>
      </c>
      <c r="L17" s="178" t="str">
        <f t="shared" si="1"/>
        <v/>
      </c>
      <c r="M17" s="178" t="str">
        <f t="shared" si="2"/>
        <v/>
      </c>
      <c r="N17" s="178" t="str">
        <f t="shared" si="3"/>
        <v/>
      </c>
      <c r="O17" s="178" t="str">
        <f t="shared" si="4"/>
        <v/>
      </c>
      <c r="P17" s="178" t="str">
        <f t="shared" si="5"/>
        <v/>
      </c>
      <c r="Q17" s="178" t="str">
        <f t="shared" si="6"/>
        <v/>
      </c>
    </row>
    <row r="18" spans="1:17" x14ac:dyDescent="0.25">
      <c r="A18" s="83" t="s">
        <v>151</v>
      </c>
      <c r="B18" s="179"/>
      <c r="C18" s="179"/>
      <c r="D18" s="180"/>
      <c r="E18" s="179"/>
      <c r="F18" s="181" t="str">
        <f t="shared" si="7"/>
        <v/>
      </c>
      <c r="G18" s="181" t="str">
        <f t="shared" si="7"/>
        <v/>
      </c>
      <c r="H18" s="181" t="str">
        <f t="shared" si="7"/>
        <v/>
      </c>
      <c r="I18" s="181" t="str">
        <f t="shared" si="7"/>
        <v/>
      </c>
      <c r="J18" s="181" t="str">
        <f t="shared" si="7"/>
        <v/>
      </c>
      <c r="K18" s="181" t="str">
        <f t="shared" si="7"/>
        <v/>
      </c>
      <c r="L18" s="178" t="str">
        <f t="shared" si="1"/>
        <v/>
      </c>
      <c r="M18" s="178" t="str">
        <f t="shared" si="2"/>
        <v/>
      </c>
      <c r="N18" s="178" t="str">
        <f t="shared" si="3"/>
        <v/>
      </c>
      <c r="O18" s="178" t="str">
        <f t="shared" si="4"/>
        <v/>
      </c>
      <c r="P18" s="178" t="str">
        <f t="shared" si="5"/>
        <v/>
      </c>
      <c r="Q18" s="178" t="str">
        <f t="shared" si="6"/>
        <v/>
      </c>
    </row>
    <row r="19" spans="1:17" x14ac:dyDescent="0.25">
      <c r="A19" s="83" t="s">
        <v>152</v>
      </c>
      <c r="B19" s="179"/>
      <c r="C19" s="179"/>
      <c r="D19" s="180"/>
      <c r="E19" s="179"/>
      <c r="F19" s="181" t="str">
        <f t="shared" si="7"/>
        <v/>
      </c>
      <c r="G19" s="181" t="str">
        <f t="shared" si="7"/>
        <v/>
      </c>
      <c r="H19" s="181" t="str">
        <f t="shared" si="7"/>
        <v/>
      </c>
      <c r="I19" s="181" t="str">
        <f t="shared" si="7"/>
        <v/>
      </c>
      <c r="J19" s="181" t="str">
        <f t="shared" si="7"/>
        <v/>
      </c>
      <c r="K19" s="181" t="str">
        <f t="shared" si="7"/>
        <v/>
      </c>
      <c r="L19" s="178" t="str">
        <f t="shared" si="1"/>
        <v/>
      </c>
      <c r="M19" s="178" t="str">
        <f t="shared" si="2"/>
        <v/>
      </c>
      <c r="N19" s="178" t="str">
        <f t="shared" si="3"/>
        <v/>
      </c>
      <c r="O19" s="178" t="str">
        <f t="shared" si="4"/>
        <v/>
      </c>
      <c r="P19" s="178" t="str">
        <f t="shared" si="5"/>
        <v/>
      </c>
      <c r="Q19" s="178" t="str">
        <f t="shared" si="6"/>
        <v/>
      </c>
    </row>
    <row r="20" spans="1:17" x14ac:dyDescent="0.25">
      <c r="A20" s="83" t="s">
        <v>153</v>
      </c>
      <c r="B20" s="179"/>
      <c r="C20" s="179"/>
      <c r="D20" s="180"/>
      <c r="E20" s="179"/>
      <c r="F20" s="181" t="str">
        <f t="shared" si="7"/>
        <v/>
      </c>
      <c r="G20" s="181" t="str">
        <f t="shared" si="7"/>
        <v/>
      </c>
      <c r="H20" s="181" t="str">
        <f t="shared" si="7"/>
        <v/>
      </c>
      <c r="I20" s="181" t="str">
        <f t="shared" si="7"/>
        <v/>
      </c>
      <c r="J20" s="181" t="str">
        <f t="shared" si="7"/>
        <v/>
      </c>
      <c r="K20" s="181" t="str">
        <f t="shared" si="7"/>
        <v/>
      </c>
      <c r="L20" s="178" t="str">
        <f t="shared" si="1"/>
        <v/>
      </c>
      <c r="M20" s="178" t="str">
        <f t="shared" si="2"/>
        <v/>
      </c>
      <c r="N20" s="178" t="str">
        <f t="shared" si="3"/>
        <v/>
      </c>
      <c r="O20" s="178" t="str">
        <f t="shared" si="4"/>
        <v/>
      </c>
      <c r="P20" s="178" t="str">
        <f t="shared" si="5"/>
        <v/>
      </c>
      <c r="Q20" s="178" t="str">
        <f t="shared" si="6"/>
        <v/>
      </c>
    </row>
    <row r="21" spans="1:17" x14ac:dyDescent="0.25">
      <c r="A21" s="83" t="s">
        <v>154</v>
      </c>
      <c r="B21" s="179"/>
      <c r="C21" s="179"/>
      <c r="D21" s="180"/>
      <c r="E21" s="179"/>
      <c r="F21" s="181" t="str">
        <f t="shared" si="7"/>
        <v/>
      </c>
      <c r="G21" s="181" t="str">
        <f t="shared" si="7"/>
        <v/>
      </c>
      <c r="H21" s="181" t="str">
        <f t="shared" si="7"/>
        <v/>
      </c>
      <c r="I21" s="181" t="str">
        <f t="shared" si="7"/>
        <v/>
      </c>
      <c r="J21" s="181" t="str">
        <f t="shared" si="7"/>
        <v/>
      </c>
      <c r="K21" s="181" t="str">
        <f t="shared" si="7"/>
        <v/>
      </c>
      <c r="L21" s="178" t="str">
        <f t="shared" si="1"/>
        <v/>
      </c>
      <c r="M21" s="178" t="str">
        <f t="shared" si="2"/>
        <v/>
      </c>
      <c r="N21" s="178" t="str">
        <f t="shared" si="3"/>
        <v/>
      </c>
      <c r="O21" s="178" t="str">
        <f t="shared" si="4"/>
        <v/>
      </c>
      <c r="P21" s="178" t="str">
        <f t="shared" si="5"/>
        <v/>
      </c>
      <c r="Q21" s="178" t="str">
        <f t="shared" si="6"/>
        <v/>
      </c>
    </row>
    <row r="22" spans="1:17" x14ac:dyDescent="0.25">
      <c r="A22" s="83" t="s">
        <v>155</v>
      </c>
      <c r="B22" s="179"/>
      <c r="C22" s="179"/>
      <c r="D22" s="180"/>
      <c r="E22" s="179"/>
      <c r="F22" s="181" t="str">
        <f t="shared" si="7"/>
        <v/>
      </c>
      <c r="G22" s="181" t="str">
        <f t="shared" si="7"/>
        <v/>
      </c>
      <c r="H22" s="181" t="str">
        <f t="shared" si="7"/>
        <v/>
      </c>
      <c r="I22" s="181" t="str">
        <f t="shared" si="7"/>
        <v/>
      </c>
      <c r="J22" s="181" t="str">
        <f t="shared" si="7"/>
        <v/>
      </c>
      <c r="K22" s="181" t="str">
        <f t="shared" si="7"/>
        <v/>
      </c>
      <c r="L22" s="178" t="str">
        <f t="shared" si="1"/>
        <v/>
      </c>
      <c r="M22" s="178" t="str">
        <f t="shared" si="2"/>
        <v/>
      </c>
      <c r="N22" s="178" t="str">
        <f t="shared" si="3"/>
        <v/>
      </c>
      <c r="O22" s="178" t="str">
        <f t="shared" si="4"/>
        <v/>
      </c>
      <c r="P22" s="178" t="str">
        <f t="shared" si="5"/>
        <v/>
      </c>
      <c r="Q22" s="178" t="str">
        <f t="shared" si="6"/>
        <v/>
      </c>
    </row>
    <row r="23" spans="1:17" x14ac:dyDescent="0.25">
      <c r="A23" s="83" t="s">
        <v>156</v>
      </c>
      <c r="B23" s="179"/>
      <c r="C23" s="179"/>
      <c r="D23" s="180"/>
      <c r="E23" s="179"/>
      <c r="F23" s="181" t="str">
        <f t="shared" si="7"/>
        <v/>
      </c>
      <c r="G23" s="181" t="str">
        <f t="shared" si="7"/>
        <v/>
      </c>
      <c r="H23" s="181" t="str">
        <f t="shared" si="7"/>
        <v/>
      </c>
      <c r="I23" s="181" t="str">
        <f t="shared" si="7"/>
        <v/>
      </c>
      <c r="J23" s="181" t="str">
        <f t="shared" si="7"/>
        <v/>
      </c>
      <c r="K23" s="181" t="str">
        <f t="shared" si="7"/>
        <v/>
      </c>
      <c r="L23" s="178" t="str">
        <f t="shared" si="1"/>
        <v/>
      </c>
      <c r="M23" s="178" t="str">
        <f t="shared" si="2"/>
        <v/>
      </c>
      <c r="N23" s="178" t="str">
        <f t="shared" si="3"/>
        <v/>
      </c>
      <c r="O23" s="178" t="str">
        <f t="shared" si="4"/>
        <v/>
      </c>
      <c r="P23" s="178" t="str">
        <f t="shared" si="5"/>
        <v/>
      </c>
      <c r="Q23" s="178" t="str">
        <f t="shared" si="6"/>
        <v/>
      </c>
    </row>
    <row r="24" spans="1:17" x14ac:dyDescent="0.25">
      <c r="A24" s="83" t="s">
        <v>157</v>
      </c>
      <c r="B24" s="179"/>
      <c r="C24" s="179"/>
      <c r="D24" s="180"/>
      <c r="E24" s="179"/>
      <c r="F24" s="181" t="str">
        <f t="shared" si="7"/>
        <v/>
      </c>
      <c r="G24" s="181" t="str">
        <f t="shared" si="7"/>
        <v/>
      </c>
      <c r="H24" s="181" t="str">
        <f t="shared" si="7"/>
        <v/>
      </c>
      <c r="I24" s="181" t="str">
        <f t="shared" si="7"/>
        <v/>
      </c>
      <c r="J24" s="181" t="str">
        <f t="shared" si="7"/>
        <v/>
      </c>
      <c r="K24" s="181" t="str">
        <f t="shared" si="7"/>
        <v/>
      </c>
      <c r="L24" s="178" t="str">
        <f t="shared" si="1"/>
        <v/>
      </c>
      <c r="M24" s="178" t="str">
        <f t="shared" si="2"/>
        <v/>
      </c>
      <c r="N24" s="178" t="str">
        <f t="shared" si="3"/>
        <v/>
      </c>
      <c r="O24" s="178" t="str">
        <f t="shared" si="4"/>
        <v/>
      </c>
      <c r="P24" s="178" t="str">
        <f t="shared" si="5"/>
        <v/>
      </c>
      <c r="Q24" s="178" t="str">
        <f t="shared" si="6"/>
        <v/>
      </c>
    </row>
    <row r="25" spans="1:17" x14ac:dyDescent="0.25">
      <c r="A25" s="83" t="s">
        <v>158</v>
      </c>
      <c r="B25" s="179"/>
      <c r="C25" s="179"/>
      <c r="D25" s="180"/>
      <c r="E25" s="179"/>
      <c r="F25" s="181" t="str">
        <f t="shared" si="7"/>
        <v/>
      </c>
      <c r="G25" s="181" t="str">
        <f t="shared" si="7"/>
        <v/>
      </c>
      <c r="H25" s="181" t="str">
        <f t="shared" si="7"/>
        <v/>
      </c>
      <c r="I25" s="181" t="str">
        <f t="shared" si="7"/>
        <v/>
      </c>
      <c r="J25" s="181" t="str">
        <f t="shared" si="7"/>
        <v/>
      </c>
      <c r="K25" s="181" t="str">
        <f t="shared" si="7"/>
        <v/>
      </c>
      <c r="L25" s="178" t="str">
        <f t="shared" si="1"/>
        <v/>
      </c>
      <c r="M25" s="178" t="str">
        <f t="shared" si="2"/>
        <v/>
      </c>
      <c r="N25" s="178" t="str">
        <f t="shared" si="3"/>
        <v/>
      </c>
      <c r="O25" s="178" t="str">
        <f t="shared" si="4"/>
        <v/>
      </c>
      <c r="P25" s="178" t="str">
        <f t="shared" si="5"/>
        <v/>
      </c>
      <c r="Q25" s="178" t="str">
        <f t="shared" si="6"/>
        <v/>
      </c>
    </row>
    <row r="26" spans="1:17" x14ac:dyDescent="0.25">
      <c r="A26" s="83" t="s">
        <v>159</v>
      </c>
      <c r="B26" s="179"/>
      <c r="C26" s="179"/>
      <c r="D26" s="180"/>
      <c r="E26" s="179"/>
      <c r="F26" s="181" t="str">
        <f t="shared" si="7"/>
        <v/>
      </c>
      <c r="G26" s="181" t="str">
        <f t="shared" si="7"/>
        <v/>
      </c>
      <c r="H26" s="181" t="str">
        <f t="shared" si="7"/>
        <v/>
      </c>
      <c r="I26" s="181" t="str">
        <f t="shared" si="7"/>
        <v/>
      </c>
      <c r="J26" s="181" t="str">
        <f t="shared" si="7"/>
        <v/>
      </c>
      <c r="K26" s="181" t="str">
        <f t="shared" si="7"/>
        <v/>
      </c>
      <c r="L26" s="178" t="str">
        <f t="shared" si="1"/>
        <v/>
      </c>
      <c r="M26" s="178" t="str">
        <f t="shared" si="2"/>
        <v/>
      </c>
      <c r="N26" s="178" t="str">
        <f t="shared" si="3"/>
        <v/>
      </c>
      <c r="O26" s="178" t="str">
        <f t="shared" si="4"/>
        <v/>
      </c>
      <c r="P26" s="178" t="str">
        <f t="shared" si="5"/>
        <v/>
      </c>
      <c r="Q26" s="178" t="str">
        <f t="shared" si="6"/>
        <v/>
      </c>
    </row>
    <row r="27" spans="1:17" x14ac:dyDescent="0.25">
      <c r="A27" s="83" t="s">
        <v>160</v>
      </c>
      <c r="B27" s="179"/>
      <c r="C27" s="179"/>
      <c r="D27" s="180"/>
      <c r="E27" s="179"/>
      <c r="F27" s="181" t="str">
        <f t="shared" si="7"/>
        <v/>
      </c>
      <c r="G27" s="181" t="str">
        <f t="shared" si="7"/>
        <v/>
      </c>
      <c r="H27" s="181" t="str">
        <f t="shared" si="7"/>
        <v/>
      </c>
      <c r="I27" s="181" t="str">
        <f t="shared" si="7"/>
        <v/>
      </c>
      <c r="J27" s="181" t="str">
        <f t="shared" si="7"/>
        <v/>
      </c>
      <c r="K27" s="181" t="str">
        <f t="shared" si="7"/>
        <v/>
      </c>
      <c r="L27" s="178" t="str">
        <f t="shared" si="1"/>
        <v/>
      </c>
      <c r="M27" s="178" t="str">
        <f t="shared" si="2"/>
        <v/>
      </c>
      <c r="N27" s="178" t="str">
        <f t="shared" si="3"/>
        <v/>
      </c>
      <c r="O27" s="178" t="str">
        <f t="shared" si="4"/>
        <v/>
      </c>
      <c r="P27" s="178" t="str">
        <f t="shared" si="5"/>
        <v/>
      </c>
      <c r="Q27" s="178" t="str">
        <f t="shared" si="6"/>
        <v/>
      </c>
    </row>
    <row r="28" spans="1:17" ht="15" customHeight="1" x14ac:dyDescent="0.25">
      <c r="A28" s="83" t="s">
        <v>161</v>
      </c>
      <c r="B28" s="179"/>
      <c r="C28" s="179"/>
      <c r="D28" s="180"/>
      <c r="E28" s="179"/>
      <c r="F28" s="181" t="str">
        <f t="shared" si="7"/>
        <v/>
      </c>
      <c r="G28" s="181" t="str">
        <f t="shared" si="7"/>
        <v/>
      </c>
      <c r="H28" s="181" t="str">
        <f t="shared" si="7"/>
        <v/>
      </c>
      <c r="I28" s="181" t="str">
        <f t="shared" si="7"/>
        <v/>
      </c>
      <c r="J28" s="181" t="str">
        <f t="shared" si="7"/>
        <v/>
      </c>
      <c r="K28" s="181" t="str">
        <f t="shared" si="7"/>
        <v/>
      </c>
      <c r="L28" s="178" t="str">
        <f t="shared" si="1"/>
        <v/>
      </c>
      <c r="M28" s="178" t="str">
        <f t="shared" si="2"/>
        <v/>
      </c>
      <c r="N28" s="178" t="str">
        <f t="shared" si="3"/>
        <v/>
      </c>
      <c r="O28" s="178" t="str">
        <f t="shared" si="4"/>
        <v/>
      </c>
      <c r="P28" s="178" t="str">
        <f t="shared" si="5"/>
        <v/>
      </c>
      <c r="Q28" s="178" t="str">
        <f t="shared" si="6"/>
        <v/>
      </c>
    </row>
    <row r="29" spans="1:17" x14ac:dyDescent="0.25">
      <c r="A29" s="83" t="s">
        <v>162</v>
      </c>
      <c r="B29" s="179"/>
      <c r="C29" s="179"/>
      <c r="D29" s="180"/>
      <c r="E29" s="179"/>
      <c r="F29" s="181" t="str">
        <f t="shared" si="7"/>
        <v/>
      </c>
      <c r="G29" s="181" t="str">
        <f t="shared" si="7"/>
        <v/>
      </c>
      <c r="H29" s="181" t="str">
        <f t="shared" si="7"/>
        <v/>
      </c>
      <c r="I29" s="181" t="str">
        <f t="shared" si="7"/>
        <v/>
      </c>
      <c r="J29" s="181" t="str">
        <f t="shared" si="7"/>
        <v/>
      </c>
      <c r="K29" s="181" t="str">
        <f t="shared" si="7"/>
        <v/>
      </c>
      <c r="L29" s="178" t="str">
        <f t="shared" si="1"/>
        <v/>
      </c>
      <c r="M29" s="178" t="str">
        <f t="shared" si="2"/>
        <v/>
      </c>
      <c r="N29" s="178" t="str">
        <f t="shared" si="3"/>
        <v/>
      </c>
      <c r="O29" s="178" t="str">
        <f t="shared" si="4"/>
        <v/>
      </c>
      <c r="P29" s="178" t="str">
        <f t="shared" si="5"/>
        <v/>
      </c>
      <c r="Q29" s="178" t="str">
        <f t="shared" si="6"/>
        <v/>
      </c>
    </row>
    <row r="30" spans="1:17" x14ac:dyDescent="0.25">
      <c r="A30" s="83" t="s">
        <v>163</v>
      </c>
      <c r="B30" s="179"/>
      <c r="C30" s="179"/>
      <c r="D30" s="180"/>
      <c r="E30" s="179"/>
      <c r="F30" s="181" t="str">
        <f t="shared" si="7"/>
        <v/>
      </c>
      <c r="G30" s="181" t="str">
        <f t="shared" si="7"/>
        <v/>
      </c>
      <c r="H30" s="181" t="str">
        <f t="shared" si="7"/>
        <v/>
      </c>
      <c r="I30" s="181" t="str">
        <f t="shared" si="7"/>
        <v/>
      </c>
      <c r="J30" s="181" t="str">
        <f t="shared" si="7"/>
        <v/>
      </c>
      <c r="K30" s="181" t="str">
        <f t="shared" si="7"/>
        <v/>
      </c>
      <c r="L30" s="178" t="str">
        <f t="shared" si="1"/>
        <v/>
      </c>
      <c r="M30" s="178" t="str">
        <f t="shared" si="2"/>
        <v/>
      </c>
      <c r="N30" s="178" t="str">
        <f t="shared" si="3"/>
        <v/>
      </c>
      <c r="O30" s="178" t="str">
        <f t="shared" si="4"/>
        <v/>
      </c>
      <c r="P30" s="178" t="str">
        <f t="shared" si="5"/>
        <v/>
      </c>
      <c r="Q30" s="178" t="str">
        <f t="shared" si="6"/>
        <v/>
      </c>
    </row>
    <row r="31" spans="1:17" x14ac:dyDescent="0.25">
      <c r="A31" s="83" t="s">
        <v>164</v>
      </c>
      <c r="B31" s="179"/>
      <c r="C31" s="179"/>
      <c r="D31" s="180"/>
      <c r="E31" s="179"/>
      <c r="F31" s="181" t="str">
        <f t="shared" si="7"/>
        <v/>
      </c>
      <c r="G31" s="181" t="str">
        <f t="shared" si="7"/>
        <v/>
      </c>
      <c r="H31" s="181" t="str">
        <f t="shared" si="7"/>
        <v/>
      </c>
      <c r="I31" s="181" t="str">
        <f t="shared" si="7"/>
        <v/>
      </c>
      <c r="J31" s="181" t="str">
        <f t="shared" si="7"/>
        <v/>
      </c>
      <c r="K31" s="181" t="str">
        <f t="shared" si="7"/>
        <v/>
      </c>
      <c r="L31" s="178" t="str">
        <f t="shared" si="1"/>
        <v/>
      </c>
      <c r="M31" s="178" t="str">
        <f t="shared" si="2"/>
        <v/>
      </c>
      <c r="N31" s="178" t="str">
        <f t="shared" si="3"/>
        <v/>
      </c>
      <c r="O31" s="178" t="str">
        <f t="shared" si="4"/>
        <v/>
      </c>
      <c r="P31" s="178" t="str">
        <f t="shared" si="5"/>
        <v/>
      </c>
      <c r="Q31" s="178" t="str">
        <f t="shared" si="6"/>
        <v/>
      </c>
    </row>
    <row r="32" spans="1:17" x14ac:dyDescent="0.25">
      <c r="A32" s="83" t="s">
        <v>165</v>
      </c>
      <c r="B32" s="179"/>
      <c r="C32" s="179"/>
      <c r="D32" s="180"/>
      <c r="E32" s="179"/>
      <c r="F32" s="181" t="str">
        <f t="shared" ref="F32:K33" si="8">IF($D32&lt;&gt;"",$D32*L32,"")</f>
        <v/>
      </c>
      <c r="G32" s="181" t="str">
        <f t="shared" si="8"/>
        <v/>
      </c>
      <c r="H32" s="181" t="str">
        <f t="shared" si="8"/>
        <v/>
      </c>
      <c r="I32" s="181" t="str">
        <f t="shared" si="8"/>
        <v/>
      </c>
      <c r="J32" s="181" t="str">
        <f t="shared" si="8"/>
        <v/>
      </c>
      <c r="K32" s="181" t="str">
        <f t="shared" si="8"/>
        <v/>
      </c>
      <c r="L32" s="178" t="str">
        <f t="shared" si="1"/>
        <v/>
      </c>
      <c r="M32" s="178" t="str">
        <f t="shared" si="2"/>
        <v/>
      </c>
      <c r="N32" s="178" t="str">
        <f t="shared" si="3"/>
        <v/>
      </c>
      <c r="O32" s="178" t="str">
        <f t="shared" si="4"/>
        <v/>
      </c>
      <c r="P32" s="178" t="str">
        <f t="shared" si="5"/>
        <v/>
      </c>
      <c r="Q32" s="178" t="str">
        <f t="shared" si="6"/>
        <v/>
      </c>
    </row>
    <row r="33" spans="1:17" x14ac:dyDescent="0.25">
      <c r="A33" s="83" t="s">
        <v>166</v>
      </c>
      <c r="B33" s="179"/>
      <c r="C33" s="179"/>
      <c r="D33" s="180"/>
      <c r="E33" s="179"/>
      <c r="F33" s="181" t="str">
        <f t="shared" si="8"/>
        <v/>
      </c>
      <c r="G33" s="181" t="str">
        <f t="shared" si="8"/>
        <v/>
      </c>
      <c r="H33" s="181" t="str">
        <f t="shared" si="8"/>
        <v/>
      </c>
      <c r="I33" s="181" t="str">
        <f t="shared" si="8"/>
        <v/>
      </c>
      <c r="J33" s="181" t="str">
        <f t="shared" si="8"/>
        <v/>
      </c>
      <c r="K33" s="181" t="str">
        <f t="shared" si="8"/>
        <v/>
      </c>
      <c r="L33" s="178" t="str">
        <f t="shared" si="1"/>
        <v/>
      </c>
      <c r="M33" s="178" t="str">
        <f t="shared" si="2"/>
        <v/>
      </c>
      <c r="N33" s="178" t="str">
        <f t="shared" si="3"/>
        <v/>
      </c>
      <c r="O33" s="178" t="str">
        <f t="shared" si="4"/>
        <v/>
      </c>
      <c r="P33" s="178" t="str">
        <f t="shared" si="5"/>
        <v/>
      </c>
      <c r="Q33" s="178" t="str">
        <f t="shared" si="6"/>
        <v/>
      </c>
    </row>
    <row r="35" spans="1:17" ht="15.75" x14ac:dyDescent="0.25">
      <c r="B35" s="102" t="s">
        <v>1298</v>
      </c>
    </row>
    <row r="37" spans="1:17" s="10" customFormat="1" ht="60" x14ac:dyDescent="0.25">
      <c r="B37" s="85" t="s">
        <v>1299</v>
      </c>
      <c r="C37" s="85" t="s">
        <v>1300</v>
      </c>
      <c r="D37" s="85" t="s">
        <v>1301</v>
      </c>
      <c r="E37" s="85" t="s">
        <v>1315</v>
      </c>
      <c r="F37" s="85" t="s">
        <v>1303</v>
      </c>
    </row>
    <row r="38" spans="1:17" x14ac:dyDescent="0.25">
      <c r="A38" s="83" t="s">
        <v>147</v>
      </c>
      <c r="B38" s="158"/>
      <c r="C38" s="158"/>
      <c r="D38" s="158"/>
      <c r="E38" s="158"/>
      <c r="F38" s="158"/>
    </row>
    <row r="39" spans="1:17" x14ac:dyDescent="0.25">
      <c r="A39" s="83" t="s">
        <v>148</v>
      </c>
      <c r="B39" s="158"/>
      <c r="C39" s="158"/>
      <c r="D39" s="158"/>
      <c r="E39" s="158"/>
      <c r="F39" s="158"/>
    </row>
    <row r="40" spans="1:17" x14ac:dyDescent="0.25">
      <c r="A40" s="83" t="s">
        <v>149</v>
      </c>
      <c r="B40" s="158"/>
      <c r="C40" s="158"/>
      <c r="D40" s="158"/>
      <c r="E40" s="158"/>
      <c r="F40" s="158"/>
    </row>
    <row r="41" spans="1:17" x14ac:dyDescent="0.25">
      <c r="A41" s="83" t="s">
        <v>150</v>
      </c>
      <c r="B41" s="158"/>
      <c r="C41" s="158"/>
      <c r="D41" s="158"/>
      <c r="E41" s="158"/>
      <c r="F41" s="158"/>
    </row>
    <row r="42" spans="1:17" x14ac:dyDescent="0.25">
      <c r="A42" s="83" t="s">
        <v>151</v>
      </c>
      <c r="B42" s="158"/>
      <c r="C42" s="158"/>
      <c r="D42" s="158"/>
      <c r="E42" s="158"/>
      <c r="F42" s="158"/>
    </row>
    <row r="43" spans="1:17" x14ac:dyDescent="0.25">
      <c r="A43" s="83" t="s">
        <v>152</v>
      </c>
      <c r="B43" s="158"/>
      <c r="C43" s="158"/>
      <c r="D43" s="158"/>
      <c r="E43" s="158"/>
      <c r="F43" s="158"/>
    </row>
    <row r="44" spans="1:17" x14ac:dyDescent="0.25">
      <c r="A44" s="83" t="s">
        <v>153</v>
      </c>
      <c r="B44" s="158"/>
      <c r="C44" s="158"/>
      <c r="D44" s="158"/>
      <c r="E44" s="158"/>
      <c r="F44" s="158"/>
    </row>
    <row r="45" spans="1:17" x14ac:dyDescent="0.25">
      <c r="A45" s="83" t="s">
        <v>154</v>
      </c>
      <c r="B45" s="158"/>
      <c r="C45" s="158"/>
      <c r="D45" s="158"/>
      <c r="E45" s="158"/>
      <c r="F45" s="158"/>
    </row>
    <row r="46" spans="1:17" x14ac:dyDescent="0.25">
      <c r="A46" s="83" t="s">
        <v>155</v>
      </c>
      <c r="B46" s="158"/>
      <c r="C46" s="158"/>
      <c r="D46" s="158"/>
      <c r="E46" s="158"/>
      <c r="F46" s="158"/>
    </row>
    <row r="47" spans="1:17" x14ac:dyDescent="0.25">
      <c r="A47" s="83" t="s">
        <v>156</v>
      </c>
      <c r="B47" s="158"/>
      <c r="C47" s="158"/>
      <c r="D47" s="158"/>
      <c r="E47" s="158"/>
      <c r="F47" s="158"/>
    </row>
    <row r="48" spans="1:17" x14ac:dyDescent="0.25">
      <c r="A48" s="83" t="s">
        <v>157</v>
      </c>
      <c r="B48" s="158"/>
      <c r="C48" s="158"/>
      <c r="D48" s="158"/>
      <c r="E48" s="158"/>
      <c r="F48" s="158"/>
    </row>
    <row r="49" spans="1:6" x14ac:dyDescent="0.25">
      <c r="A49" s="83" t="s">
        <v>158</v>
      </c>
      <c r="B49" s="158"/>
      <c r="C49" s="158"/>
      <c r="D49" s="158"/>
      <c r="E49" s="158"/>
      <c r="F49" s="158"/>
    </row>
    <row r="50" spans="1:6" x14ac:dyDescent="0.25">
      <c r="A50" s="83" t="s">
        <v>159</v>
      </c>
      <c r="B50" s="158"/>
      <c r="C50" s="158"/>
      <c r="D50" s="158"/>
      <c r="E50" s="158"/>
      <c r="F50" s="158"/>
    </row>
    <row r="51" spans="1:6" x14ac:dyDescent="0.25">
      <c r="A51" s="83" t="s">
        <v>160</v>
      </c>
      <c r="B51" s="158"/>
      <c r="C51" s="158"/>
      <c r="D51" s="158"/>
      <c r="E51" s="158"/>
      <c r="F51" s="158"/>
    </row>
    <row r="52" spans="1:6" x14ac:dyDescent="0.25">
      <c r="A52" s="83" t="s">
        <v>161</v>
      </c>
      <c r="B52" s="158"/>
      <c r="C52" s="158"/>
      <c r="D52" s="158"/>
      <c r="E52" s="158"/>
      <c r="F52" s="158"/>
    </row>
    <row r="53" spans="1:6" x14ac:dyDescent="0.25">
      <c r="A53" s="83" t="s">
        <v>162</v>
      </c>
      <c r="B53" s="158"/>
      <c r="C53" s="158"/>
      <c r="D53" s="158"/>
      <c r="E53" s="158"/>
      <c r="F53" s="158"/>
    </row>
    <row r="54" spans="1:6" x14ac:dyDescent="0.25">
      <c r="A54" s="83" t="s">
        <v>163</v>
      </c>
      <c r="B54" s="158"/>
      <c r="C54" s="158"/>
      <c r="D54" s="158"/>
      <c r="E54" s="158"/>
      <c r="F54" s="158"/>
    </row>
    <row r="55" spans="1:6" x14ac:dyDescent="0.25">
      <c r="A55" s="83" t="s">
        <v>164</v>
      </c>
      <c r="B55" s="158"/>
      <c r="C55" s="158"/>
      <c r="D55" s="158"/>
      <c r="E55" s="158"/>
      <c r="F55" s="158"/>
    </row>
    <row r="56" spans="1:6" x14ac:dyDescent="0.25">
      <c r="A56" s="83" t="s">
        <v>165</v>
      </c>
      <c r="B56" s="158"/>
      <c r="C56" s="158"/>
      <c r="D56" s="158"/>
      <c r="E56" s="158"/>
      <c r="F56" s="158"/>
    </row>
    <row r="57" spans="1:6" x14ac:dyDescent="0.25">
      <c r="A57" s="83" t="s">
        <v>166</v>
      </c>
      <c r="B57" s="158"/>
      <c r="C57" s="158"/>
      <c r="D57" s="158"/>
      <c r="E57" s="158"/>
      <c r="F57" s="158"/>
    </row>
  </sheetData>
  <sheetProtection password="ACF5" sheet="1" objects="1" scenarios="1"/>
  <mergeCells count="6">
    <mergeCell ref="L11:Q11"/>
    <mergeCell ref="B11:B13"/>
    <mergeCell ref="C11:C13"/>
    <mergeCell ref="D11:D13"/>
    <mergeCell ref="E11:E13"/>
    <mergeCell ref="F11:K11"/>
  </mergeCells>
  <dataValidations count="1">
    <dataValidation type="list" allowBlank="1" showInputMessage="1" showErrorMessage="1" sqref="E14:E33">
      <formula1>$E$5:$E$8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coût_kg!$B$6:$B$43</xm:f>
          </x14:formula1>
          <xm:sqref>C14:C33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80" zoomScaleNormal="80" workbookViewId="0">
      <selection activeCell="J39" sqref="J39"/>
    </sheetView>
  </sheetViews>
  <sheetFormatPr baseColWidth="10" defaultRowHeight="15" x14ac:dyDescent="0.25"/>
  <cols>
    <col min="1" max="1" width="15.5703125" style="8" customWidth="1"/>
    <col min="2" max="2" width="33.5703125" style="8" customWidth="1"/>
    <col min="3" max="3" width="28.5703125" style="8" customWidth="1"/>
    <col min="4" max="4" width="18.7109375" style="8" customWidth="1"/>
    <col min="5" max="5" width="30.5703125" style="8" customWidth="1"/>
    <col min="6" max="7" width="14.5703125" style="8" customWidth="1"/>
    <col min="8" max="10" width="11.42578125" style="8"/>
    <col min="11" max="11" width="17.28515625" style="8" customWidth="1"/>
    <col min="12" max="16384" width="11.42578125" style="8"/>
  </cols>
  <sheetData>
    <row r="1" spans="1:17" ht="18.75" x14ac:dyDescent="0.3">
      <c r="A1" s="44" t="s">
        <v>1380</v>
      </c>
      <c r="B1" s="45"/>
      <c r="C1" s="45"/>
      <c r="D1" s="45"/>
      <c r="E1" s="45"/>
      <c r="F1" s="16"/>
      <c r="G1" s="16"/>
      <c r="H1" s="16"/>
      <c r="I1" s="16"/>
    </row>
    <row r="3" spans="1:17" x14ac:dyDescent="0.25">
      <c r="F3" s="170" t="s">
        <v>65</v>
      </c>
      <c r="G3" s="170" t="s">
        <v>66</v>
      </c>
      <c r="H3" s="170" t="s">
        <v>67</v>
      </c>
      <c r="I3" s="170" t="s">
        <v>68</v>
      </c>
      <c r="J3" s="170" t="s">
        <v>69</v>
      </c>
      <c r="K3" s="170" t="s">
        <v>70</v>
      </c>
    </row>
    <row r="4" spans="1:17" x14ac:dyDescent="0.25">
      <c r="F4" s="154">
        <f>param_menu!B6</f>
        <v>0</v>
      </c>
      <c r="G4" s="154">
        <f>param_menu!B7</f>
        <v>0</v>
      </c>
      <c r="H4" s="154">
        <f>param_menu!B8</f>
        <v>0</v>
      </c>
      <c r="I4" s="154">
        <f>param_menu!B9</f>
        <v>0</v>
      </c>
      <c r="J4" s="154">
        <f>param_menu!B10</f>
        <v>0</v>
      </c>
      <c r="K4" s="154">
        <f>param_menu!B11</f>
        <v>0</v>
      </c>
    </row>
    <row r="5" spans="1:17" x14ac:dyDescent="0.25">
      <c r="E5" s="30" t="s">
        <v>1260</v>
      </c>
      <c r="F5" s="152" t="e">
        <f>clefs_maraichage!K11</f>
        <v>#DIV/0!</v>
      </c>
      <c r="G5" s="152" t="e">
        <f>clefs_maraichage!L11</f>
        <v>#DIV/0!</v>
      </c>
      <c r="H5" s="152" t="e">
        <f>clefs_maraichage!M11</f>
        <v>#DIV/0!</v>
      </c>
      <c r="I5" s="152" t="e">
        <f>clefs_maraichage!N11</f>
        <v>#DIV/0!</v>
      </c>
      <c r="J5" s="152" t="e">
        <f>clefs_maraichage!O11</f>
        <v>#DIV/0!</v>
      </c>
      <c r="K5" s="152" t="e">
        <f>clefs_maraichage!P11</f>
        <v>#DIV/0!</v>
      </c>
    </row>
    <row r="6" spans="1:17" x14ac:dyDescent="0.25">
      <c r="E6" s="30" t="s">
        <v>1261</v>
      </c>
      <c r="F6" s="149" t="e">
        <f>clefs_maraichage!J23</f>
        <v>#DIV/0!</v>
      </c>
      <c r="G6" s="149" t="e">
        <f>clefs_maraichage!K23</f>
        <v>#DIV/0!</v>
      </c>
      <c r="H6" s="149" t="e">
        <f>clefs_maraichage!L23</f>
        <v>#DIV/0!</v>
      </c>
      <c r="I6" s="149" t="e">
        <f>clefs_maraichage!M23</f>
        <v>#DIV/0!</v>
      </c>
      <c r="J6" s="149" t="e">
        <f>clefs_maraichage!N23</f>
        <v>#DIV/0!</v>
      </c>
      <c r="K6" s="149" t="e">
        <f>clefs_maraichage!O23</f>
        <v>#DIV/0!</v>
      </c>
    </row>
    <row r="7" spans="1:17" x14ac:dyDescent="0.25">
      <c r="E7" s="30" t="s">
        <v>1365</v>
      </c>
      <c r="F7" s="149" t="e">
        <f>clefs_maraichage!J24</f>
        <v>#DIV/0!</v>
      </c>
      <c r="G7" s="149" t="e">
        <f>clefs_maraichage!K24</f>
        <v>#DIV/0!</v>
      </c>
      <c r="H7" s="149" t="e">
        <f>clefs_maraichage!L24</f>
        <v>#DIV/0!</v>
      </c>
      <c r="I7" s="149" t="e">
        <f>clefs_maraichage!M24</f>
        <v>#DIV/0!</v>
      </c>
      <c r="J7" s="149" t="e">
        <f>clefs_maraichage!N24</f>
        <v>#DIV/0!</v>
      </c>
      <c r="K7" s="149" t="e">
        <f>clefs_maraichage!O24</f>
        <v>#DIV/0!</v>
      </c>
    </row>
    <row r="8" spans="1:17" x14ac:dyDescent="0.25">
      <c r="E8" s="30" t="s">
        <v>1198</v>
      </c>
      <c r="F8" s="79"/>
      <c r="G8" s="79"/>
      <c r="H8" s="79"/>
      <c r="I8" s="79"/>
      <c r="J8" s="79"/>
      <c r="K8" s="79"/>
    </row>
    <row r="9" spans="1:17" s="80" customFormat="1" x14ac:dyDescent="0.25">
      <c r="E9" s="81"/>
      <c r="F9" s="82"/>
      <c r="G9" s="82"/>
      <c r="H9" s="82"/>
      <c r="I9" s="82"/>
      <c r="J9" s="82"/>
      <c r="K9" s="82"/>
    </row>
    <row r="11" spans="1:17" x14ac:dyDescent="0.25">
      <c r="B11" s="285" t="s">
        <v>1242</v>
      </c>
      <c r="C11" s="285" t="s">
        <v>36</v>
      </c>
      <c r="D11" s="286" t="s">
        <v>1307</v>
      </c>
      <c r="E11" s="285" t="s">
        <v>1197</v>
      </c>
      <c r="F11" s="278" t="s">
        <v>1311</v>
      </c>
      <c r="G11" s="278"/>
      <c r="H11" s="278"/>
      <c r="I11" s="278"/>
      <c r="J11" s="278"/>
      <c r="K11" s="278"/>
      <c r="L11" s="288" t="s">
        <v>1262</v>
      </c>
      <c r="M11" s="288"/>
      <c r="N11" s="288"/>
      <c r="O11" s="288"/>
      <c r="P11" s="288"/>
      <c r="Q11" s="288"/>
    </row>
    <row r="12" spans="1:17" x14ac:dyDescent="0.25">
      <c r="B12" s="285"/>
      <c r="C12" s="285"/>
      <c r="D12" s="287"/>
      <c r="E12" s="285"/>
      <c r="F12" s="61" t="s">
        <v>65</v>
      </c>
      <c r="G12" s="61" t="s">
        <v>66</v>
      </c>
      <c r="H12" s="61" t="s">
        <v>67</v>
      </c>
      <c r="I12" s="61" t="s">
        <v>68</v>
      </c>
      <c r="J12" s="61" t="s">
        <v>69</v>
      </c>
      <c r="K12" s="61" t="s">
        <v>70</v>
      </c>
      <c r="L12" s="176" t="s">
        <v>65</v>
      </c>
      <c r="M12" s="176" t="s">
        <v>66</v>
      </c>
      <c r="N12" s="176" t="s">
        <v>67</v>
      </c>
      <c r="O12" s="176" t="s">
        <v>68</v>
      </c>
      <c r="P12" s="176" t="s">
        <v>69</v>
      </c>
      <c r="Q12" s="176" t="s">
        <v>70</v>
      </c>
    </row>
    <row r="13" spans="1:17" s="10" customFormat="1" x14ac:dyDescent="0.25">
      <c r="B13" s="286"/>
      <c r="C13" s="286"/>
      <c r="D13" s="287"/>
      <c r="E13" s="286"/>
      <c r="F13" s="84">
        <f>param_menu!B6</f>
        <v>0</v>
      </c>
      <c r="G13" s="84">
        <f>param_menu!B7</f>
        <v>0</v>
      </c>
      <c r="H13" s="84">
        <f>param_menu!B8</f>
        <v>0</v>
      </c>
      <c r="I13" s="84">
        <f>param_menu!B9</f>
        <v>0</v>
      </c>
      <c r="J13" s="84">
        <f>param_menu!B10</f>
        <v>0</v>
      </c>
      <c r="K13" s="84">
        <f>param_menu!B11</f>
        <v>0</v>
      </c>
      <c r="L13" s="177">
        <f>param_menu!B6</f>
        <v>0</v>
      </c>
      <c r="M13" s="177">
        <f>param_menu!B7</f>
        <v>0</v>
      </c>
      <c r="N13" s="177">
        <f>param_menu!B8</f>
        <v>0</v>
      </c>
      <c r="O13" s="177">
        <f>param_menu!B9</f>
        <v>0</v>
      </c>
      <c r="P13" s="177">
        <f>param_menu!B10</f>
        <v>0</v>
      </c>
      <c r="Q13" s="177">
        <f>param_menu!B11</f>
        <v>0</v>
      </c>
    </row>
    <row r="14" spans="1:17" s="10" customFormat="1" x14ac:dyDescent="0.25">
      <c r="A14" s="83" t="s">
        <v>147</v>
      </c>
      <c r="B14" s="179"/>
      <c r="C14" s="179"/>
      <c r="D14" s="180"/>
      <c r="E14" s="179"/>
      <c r="F14" s="181" t="str">
        <f t="shared" ref="F14:K15" si="0">IF($D14&lt;&gt;"",$D14*L14,"")</f>
        <v/>
      </c>
      <c r="G14" s="181" t="str">
        <f t="shared" si="0"/>
        <v/>
      </c>
      <c r="H14" s="181" t="str">
        <f t="shared" si="0"/>
        <v/>
      </c>
      <c r="I14" s="181" t="str">
        <f t="shared" si="0"/>
        <v/>
      </c>
      <c r="J14" s="181" t="str">
        <f t="shared" si="0"/>
        <v/>
      </c>
      <c r="K14" s="181" t="str">
        <f t="shared" si="0"/>
        <v/>
      </c>
      <c r="L14" s="178" t="str">
        <f t="shared" ref="L14:L23" si="1">IF($E14&lt;&gt;"",VLOOKUP($E14,$E$5:$K$8,2,FALSE),"")</f>
        <v/>
      </c>
      <c r="M14" s="178" t="str">
        <f t="shared" ref="M14:M23" si="2">IF($E14&lt;&gt;"",VLOOKUP($E14,$E$5:$K$8,3,FALSE),"")</f>
        <v/>
      </c>
      <c r="N14" s="178" t="str">
        <f t="shared" ref="N14:N23" si="3">IF($E14&lt;&gt;"",VLOOKUP($E14,$E$5:$K$8,4,FALSE),"")</f>
        <v/>
      </c>
      <c r="O14" s="178" t="str">
        <f t="shared" ref="O14:O23" si="4">IF($E14&lt;&gt;"",VLOOKUP($E14,$E$5:$K$8,5,FALSE),"")</f>
        <v/>
      </c>
      <c r="P14" s="178" t="str">
        <f t="shared" ref="P14:P23" si="5">IF($E14&lt;&gt;"",VLOOKUP($E14,$E$5:$K$8,6,FALSE),"")</f>
        <v/>
      </c>
      <c r="Q14" s="178" t="str">
        <f t="shared" ref="Q14:Q23" si="6">IF($E14&lt;&gt;"",VLOOKUP($E14,$E$5:$K$8,7,FALSE),"")</f>
        <v/>
      </c>
    </row>
    <row r="15" spans="1:17" ht="15" customHeight="1" x14ac:dyDescent="0.25">
      <c r="A15" s="83" t="s">
        <v>148</v>
      </c>
      <c r="B15" s="179"/>
      <c r="C15" s="179"/>
      <c r="D15" s="180"/>
      <c r="E15" s="179"/>
      <c r="F15" s="181" t="str">
        <f t="shared" si="0"/>
        <v/>
      </c>
      <c r="G15" s="181" t="str">
        <f t="shared" si="0"/>
        <v/>
      </c>
      <c r="H15" s="181" t="str">
        <f t="shared" si="0"/>
        <v/>
      </c>
      <c r="I15" s="181" t="str">
        <f t="shared" si="0"/>
        <v/>
      </c>
      <c r="J15" s="181" t="str">
        <f t="shared" si="0"/>
        <v/>
      </c>
      <c r="K15" s="181" t="str">
        <f t="shared" si="0"/>
        <v/>
      </c>
      <c r="L15" s="178" t="str">
        <f t="shared" si="1"/>
        <v/>
      </c>
      <c r="M15" s="178" t="str">
        <f t="shared" si="2"/>
        <v/>
      </c>
      <c r="N15" s="178" t="str">
        <f t="shared" si="3"/>
        <v/>
      </c>
      <c r="O15" s="178" t="str">
        <f t="shared" si="4"/>
        <v/>
      </c>
      <c r="P15" s="178" t="str">
        <f t="shared" si="5"/>
        <v/>
      </c>
      <c r="Q15" s="178" t="str">
        <f t="shared" si="6"/>
        <v/>
      </c>
    </row>
    <row r="16" spans="1:17" ht="15" customHeight="1" x14ac:dyDescent="0.25">
      <c r="A16" s="83" t="s">
        <v>149</v>
      </c>
      <c r="B16" s="179"/>
      <c r="C16" s="179"/>
      <c r="D16" s="180"/>
      <c r="E16" s="179"/>
      <c r="F16" s="181" t="str">
        <f t="shared" ref="F16:K23" si="7">IF($D16&lt;&gt;"",$D16*L16,"")</f>
        <v/>
      </c>
      <c r="G16" s="181" t="str">
        <f t="shared" si="7"/>
        <v/>
      </c>
      <c r="H16" s="181" t="str">
        <f t="shared" si="7"/>
        <v/>
      </c>
      <c r="I16" s="181" t="str">
        <f t="shared" si="7"/>
        <v/>
      </c>
      <c r="J16" s="181" t="str">
        <f t="shared" si="7"/>
        <v/>
      </c>
      <c r="K16" s="181" t="str">
        <f t="shared" si="7"/>
        <v/>
      </c>
      <c r="L16" s="178" t="str">
        <f t="shared" si="1"/>
        <v/>
      </c>
      <c r="M16" s="178" t="str">
        <f t="shared" si="2"/>
        <v/>
      </c>
      <c r="N16" s="178" t="str">
        <f t="shared" si="3"/>
        <v/>
      </c>
      <c r="O16" s="178" t="str">
        <f t="shared" si="4"/>
        <v/>
      </c>
      <c r="P16" s="178" t="str">
        <f t="shared" si="5"/>
        <v/>
      </c>
      <c r="Q16" s="178" t="str">
        <f t="shared" si="6"/>
        <v/>
      </c>
    </row>
    <row r="17" spans="1:17" ht="15" customHeight="1" x14ac:dyDescent="0.25">
      <c r="A17" s="83" t="s">
        <v>150</v>
      </c>
      <c r="B17" s="179"/>
      <c r="C17" s="179"/>
      <c r="D17" s="180"/>
      <c r="E17" s="179"/>
      <c r="F17" s="181" t="str">
        <f t="shared" si="7"/>
        <v/>
      </c>
      <c r="G17" s="181" t="str">
        <f t="shared" si="7"/>
        <v/>
      </c>
      <c r="H17" s="181" t="str">
        <f t="shared" si="7"/>
        <v/>
      </c>
      <c r="I17" s="181" t="str">
        <f t="shared" si="7"/>
        <v/>
      </c>
      <c r="J17" s="181" t="str">
        <f t="shared" si="7"/>
        <v/>
      </c>
      <c r="K17" s="181" t="str">
        <f t="shared" si="7"/>
        <v/>
      </c>
      <c r="L17" s="178" t="str">
        <f t="shared" si="1"/>
        <v/>
      </c>
      <c r="M17" s="178" t="str">
        <f t="shared" si="2"/>
        <v/>
      </c>
      <c r="N17" s="178" t="str">
        <f t="shared" si="3"/>
        <v/>
      </c>
      <c r="O17" s="178" t="str">
        <f t="shared" si="4"/>
        <v/>
      </c>
      <c r="P17" s="178" t="str">
        <f t="shared" si="5"/>
        <v/>
      </c>
      <c r="Q17" s="178" t="str">
        <f t="shared" si="6"/>
        <v/>
      </c>
    </row>
    <row r="18" spans="1:17" x14ac:dyDescent="0.25">
      <c r="A18" s="83" t="s">
        <v>151</v>
      </c>
      <c r="B18" s="179"/>
      <c r="C18" s="179"/>
      <c r="D18" s="180"/>
      <c r="E18" s="179"/>
      <c r="F18" s="181" t="str">
        <f t="shared" si="7"/>
        <v/>
      </c>
      <c r="G18" s="181" t="str">
        <f t="shared" si="7"/>
        <v/>
      </c>
      <c r="H18" s="181" t="str">
        <f t="shared" si="7"/>
        <v/>
      </c>
      <c r="I18" s="181" t="str">
        <f t="shared" si="7"/>
        <v/>
      </c>
      <c r="J18" s="181" t="str">
        <f t="shared" si="7"/>
        <v/>
      </c>
      <c r="K18" s="181" t="str">
        <f t="shared" si="7"/>
        <v/>
      </c>
      <c r="L18" s="178" t="str">
        <f t="shared" si="1"/>
        <v/>
      </c>
      <c r="M18" s="178" t="str">
        <f t="shared" si="2"/>
        <v/>
      </c>
      <c r="N18" s="178" t="str">
        <f t="shared" si="3"/>
        <v/>
      </c>
      <c r="O18" s="178" t="str">
        <f t="shared" si="4"/>
        <v/>
      </c>
      <c r="P18" s="178" t="str">
        <f t="shared" si="5"/>
        <v/>
      </c>
      <c r="Q18" s="178" t="str">
        <f t="shared" si="6"/>
        <v/>
      </c>
    </row>
    <row r="19" spans="1:17" x14ac:dyDescent="0.25">
      <c r="A19" s="83" t="s">
        <v>152</v>
      </c>
      <c r="B19" s="179"/>
      <c r="C19" s="179"/>
      <c r="D19" s="180"/>
      <c r="E19" s="179"/>
      <c r="F19" s="181" t="str">
        <f t="shared" si="7"/>
        <v/>
      </c>
      <c r="G19" s="181" t="str">
        <f t="shared" si="7"/>
        <v/>
      </c>
      <c r="H19" s="181" t="str">
        <f t="shared" si="7"/>
        <v/>
      </c>
      <c r="I19" s="181" t="str">
        <f t="shared" si="7"/>
        <v/>
      </c>
      <c r="J19" s="181" t="str">
        <f t="shared" si="7"/>
        <v/>
      </c>
      <c r="K19" s="181" t="str">
        <f t="shared" si="7"/>
        <v/>
      </c>
      <c r="L19" s="178" t="str">
        <f t="shared" si="1"/>
        <v/>
      </c>
      <c r="M19" s="178" t="str">
        <f t="shared" si="2"/>
        <v/>
      </c>
      <c r="N19" s="178" t="str">
        <f t="shared" si="3"/>
        <v/>
      </c>
      <c r="O19" s="178" t="str">
        <f t="shared" si="4"/>
        <v/>
      </c>
      <c r="P19" s="178" t="str">
        <f t="shared" si="5"/>
        <v/>
      </c>
      <c r="Q19" s="178" t="str">
        <f t="shared" si="6"/>
        <v/>
      </c>
    </row>
    <row r="20" spans="1:17" x14ac:dyDescent="0.25">
      <c r="A20" s="83" t="s">
        <v>153</v>
      </c>
      <c r="B20" s="179"/>
      <c r="C20" s="179"/>
      <c r="D20" s="180"/>
      <c r="E20" s="179"/>
      <c r="F20" s="181" t="str">
        <f t="shared" si="7"/>
        <v/>
      </c>
      <c r="G20" s="181" t="str">
        <f t="shared" si="7"/>
        <v/>
      </c>
      <c r="H20" s="181" t="str">
        <f t="shared" si="7"/>
        <v/>
      </c>
      <c r="I20" s="181" t="str">
        <f t="shared" si="7"/>
        <v/>
      </c>
      <c r="J20" s="181" t="str">
        <f t="shared" si="7"/>
        <v/>
      </c>
      <c r="K20" s="181" t="str">
        <f t="shared" si="7"/>
        <v/>
      </c>
      <c r="L20" s="178" t="str">
        <f t="shared" si="1"/>
        <v/>
      </c>
      <c r="M20" s="178" t="str">
        <f t="shared" si="2"/>
        <v/>
      </c>
      <c r="N20" s="178" t="str">
        <f t="shared" si="3"/>
        <v/>
      </c>
      <c r="O20" s="178" t="str">
        <f t="shared" si="4"/>
        <v/>
      </c>
      <c r="P20" s="178" t="str">
        <f t="shared" si="5"/>
        <v/>
      </c>
      <c r="Q20" s="178" t="str">
        <f t="shared" si="6"/>
        <v/>
      </c>
    </row>
    <row r="21" spans="1:17" x14ac:dyDescent="0.25">
      <c r="A21" s="83" t="s">
        <v>154</v>
      </c>
      <c r="B21" s="179"/>
      <c r="C21" s="179"/>
      <c r="D21" s="180"/>
      <c r="E21" s="179"/>
      <c r="F21" s="181" t="str">
        <f t="shared" si="7"/>
        <v/>
      </c>
      <c r="G21" s="181" t="str">
        <f t="shared" si="7"/>
        <v/>
      </c>
      <c r="H21" s="181" t="str">
        <f t="shared" si="7"/>
        <v/>
      </c>
      <c r="I21" s="181" t="str">
        <f t="shared" si="7"/>
        <v/>
      </c>
      <c r="J21" s="181" t="str">
        <f t="shared" si="7"/>
        <v/>
      </c>
      <c r="K21" s="181" t="str">
        <f t="shared" si="7"/>
        <v/>
      </c>
      <c r="L21" s="178" t="str">
        <f t="shared" si="1"/>
        <v/>
      </c>
      <c r="M21" s="178" t="str">
        <f t="shared" si="2"/>
        <v/>
      </c>
      <c r="N21" s="178" t="str">
        <f t="shared" si="3"/>
        <v/>
      </c>
      <c r="O21" s="178" t="str">
        <f t="shared" si="4"/>
        <v/>
      </c>
      <c r="P21" s="178" t="str">
        <f t="shared" si="5"/>
        <v/>
      </c>
      <c r="Q21" s="178" t="str">
        <f t="shared" si="6"/>
        <v/>
      </c>
    </row>
    <row r="22" spans="1:17" x14ac:dyDescent="0.25">
      <c r="A22" s="83" t="s">
        <v>155</v>
      </c>
      <c r="B22" s="179"/>
      <c r="C22" s="179"/>
      <c r="D22" s="180"/>
      <c r="E22" s="179"/>
      <c r="F22" s="181" t="str">
        <f t="shared" si="7"/>
        <v/>
      </c>
      <c r="G22" s="181" t="str">
        <f t="shared" si="7"/>
        <v/>
      </c>
      <c r="H22" s="181" t="str">
        <f t="shared" si="7"/>
        <v/>
      </c>
      <c r="I22" s="181" t="str">
        <f t="shared" si="7"/>
        <v/>
      </c>
      <c r="J22" s="181" t="str">
        <f t="shared" si="7"/>
        <v/>
      </c>
      <c r="K22" s="181" t="str">
        <f t="shared" si="7"/>
        <v/>
      </c>
      <c r="L22" s="178" t="str">
        <f t="shared" si="1"/>
        <v/>
      </c>
      <c r="M22" s="178" t="str">
        <f t="shared" si="2"/>
        <v/>
      </c>
      <c r="N22" s="178" t="str">
        <f t="shared" si="3"/>
        <v/>
      </c>
      <c r="O22" s="178" t="str">
        <f t="shared" si="4"/>
        <v/>
      </c>
      <c r="P22" s="178" t="str">
        <f t="shared" si="5"/>
        <v/>
      </c>
      <c r="Q22" s="178" t="str">
        <f t="shared" si="6"/>
        <v/>
      </c>
    </row>
    <row r="23" spans="1:17" x14ac:dyDescent="0.25">
      <c r="A23" s="83" t="s">
        <v>156</v>
      </c>
      <c r="B23" s="179"/>
      <c r="C23" s="179"/>
      <c r="D23" s="180"/>
      <c r="E23" s="179"/>
      <c r="F23" s="181" t="str">
        <f t="shared" si="7"/>
        <v/>
      </c>
      <c r="G23" s="181" t="str">
        <f t="shared" si="7"/>
        <v/>
      </c>
      <c r="H23" s="181" t="str">
        <f t="shared" si="7"/>
        <v/>
      </c>
      <c r="I23" s="181" t="str">
        <f t="shared" si="7"/>
        <v/>
      </c>
      <c r="J23" s="181" t="str">
        <f t="shared" si="7"/>
        <v/>
      </c>
      <c r="K23" s="181" t="str">
        <f t="shared" si="7"/>
        <v/>
      </c>
      <c r="L23" s="178" t="str">
        <f t="shared" si="1"/>
        <v/>
      </c>
      <c r="M23" s="178" t="str">
        <f t="shared" si="2"/>
        <v/>
      </c>
      <c r="N23" s="178" t="str">
        <f t="shared" si="3"/>
        <v/>
      </c>
      <c r="O23" s="178" t="str">
        <f t="shared" si="4"/>
        <v/>
      </c>
      <c r="P23" s="178" t="str">
        <f t="shared" si="5"/>
        <v/>
      </c>
      <c r="Q23" s="178" t="str">
        <f t="shared" si="6"/>
        <v/>
      </c>
    </row>
    <row r="25" spans="1:17" ht="15.75" x14ac:dyDescent="0.25">
      <c r="B25" s="102" t="s">
        <v>1304</v>
      </c>
    </row>
    <row r="27" spans="1:17" s="10" customFormat="1" ht="75" x14ac:dyDescent="0.25">
      <c r="B27" s="85" t="s">
        <v>1305</v>
      </c>
      <c r="C27" s="85" t="s">
        <v>1306</v>
      </c>
      <c r="D27" s="85" t="s">
        <v>1310</v>
      </c>
      <c r="E27" s="85" t="s">
        <v>1308</v>
      </c>
      <c r="F27" s="85" t="s">
        <v>1309</v>
      </c>
    </row>
    <row r="28" spans="1:17" x14ac:dyDescent="0.25">
      <c r="A28" s="83" t="s">
        <v>147</v>
      </c>
      <c r="B28" s="158"/>
      <c r="C28" s="158"/>
      <c r="D28" s="158"/>
      <c r="E28" s="158"/>
      <c r="F28" s="158"/>
    </row>
    <row r="29" spans="1:17" x14ac:dyDescent="0.25">
      <c r="A29" s="83" t="s">
        <v>148</v>
      </c>
      <c r="B29" s="158"/>
      <c r="C29" s="158"/>
      <c r="D29" s="158"/>
      <c r="E29" s="158"/>
      <c r="F29" s="158"/>
    </row>
    <row r="30" spans="1:17" x14ac:dyDescent="0.25">
      <c r="A30" s="83" t="s">
        <v>149</v>
      </c>
      <c r="B30" s="158"/>
      <c r="C30" s="158"/>
      <c r="D30" s="158"/>
      <c r="E30" s="158"/>
      <c r="F30" s="158"/>
    </row>
    <row r="31" spans="1:17" x14ac:dyDescent="0.25">
      <c r="A31" s="83" t="s">
        <v>150</v>
      </c>
      <c r="B31" s="158"/>
      <c r="C31" s="158"/>
      <c r="D31" s="158"/>
      <c r="E31" s="158"/>
      <c r="F31" s="158"/>
    </row>
    <row r="32" spans="1:17" x14ac:dyDescent="0.25">
      <c r="A32" s="83" t="s">
        <v>151</v>
      </c>
      <c r="B32" s="158"/>
      <c r="C32" s="158"/>
      <c r="D32" s="158"/>
      <c r="E32" s="158"/>
      <c r="F32" s="158"/>
    </row>
    <row r="33" spans="1:6" x14ac:dyDescent="0.25">
      <c r="A33" s="83" t="s">
        <v>152</v>
      </c>
      <c r="B33" s="158"/>
      <c r="C33" s="158"/>
      <c r="D33" s="158"/>
      <c r="E33" s="158"/>
      <c r="F33" s="158"/>
    </row>
    <row r="34" spans="1:6" x14ac:dyDescent="0.25">
      <c r="A34" s="83" t="s">
        <v>153</v>
      </c>
      <c r="B34" s="158"/>
      <c r="C34" s="158"/>
      <c r="D34" s="158"/>
      <c r="E34" s="158"/>
      <c r="F34" s="158"/>
    </row>
    <row r="35" spans="1:6" x14ac:dyDescent="0.25">
      <c r="A35" s="83" t="s">
        <v>154</v>
      </c>
      <c r="B35" s="158"/>
      <c r="C35" s="158"/>
      <c r="D35" s="158"/>
      <c r="E35" s="158"/>
      <c r="F35" s="158"/>
    </row>
    <row r="36" spans="1:6" x14ac:dyDescent="0.25">
      <c r="A36" s="83" t="s">
        <v>155</v>
      </c>
      <c r="B36" s="158"/>
      <c r="C36" s="158"/>
      <c r="D36" s="158"/>
      <c r="E36" s="158"/>
      <c r="F36" s="158"/>
    </row>
    <row r="37" spans="1:6" x14ac:dyDescent="0.25">
      <c r="A37" s="83" t="s">
        <v>156</v>
      </c>
      <c r="B37" s="158"/>
      <c r="C37" s="158"/>
      <c r="D37" s="158"/>
      <c r="E37" s="158"/>
      <c r="F37" s="158"/>
    </row>
    <row r="38" spans="1:6" x14ac:dyDescent="0.25">
      <c r="A38" s="83" t="s">
        <v>157</v>
      </c>
      <c r="B38" s="158"/>
      <c r="C38" s="158"/>
      <c r="D38" s="158"/>
      <c r="E38" s="158"/>
      <c r="F38" s="158"/>
    </row>
    <row r="39" spans="1:6" x14ac:dyDescent="0.25">
      <c r="A39" s="83" t="s">
        <v>158</v>
      </c>
      <c r="B39" s="158"/>
      <c r="C39" s="158"/>
      <c r="D39" s="158"/>
      <c r="E39" s="158"/>
      <c r="F39" s="158"/>
    </row>
    <row r="40" spans="1:6" x14ac:dyDescent="0.25">
      <c r="A40" s="83" t="s">
        <v>159</v>
      </c>
      <c r="B40" s="158"/>
      <c r="C40" s="158"/>
      <c r="D40" s="158"/>
      <c r="E40" s="158"/>
      <c r="F40" s="158"/>
    </row>
    <row r="41" spans="1:6" x14ac:dyDescent="0.25">
      <c r="A41" s="83" t="s">
        <v>160</v>
      </c>
      <c r="B41" s="158"/>
      <c r="C41" s="158"/>
      <c r="D41" s="158"/>
      <c r="E41" s="158"/>
      <c r="F41" s="158"/>
    </row>
    <row r="42" spans="1:6" x14ac:dyDescent="0.25">
      <c r="A42" s="83" t="s">
        <v>161</v>
      </c>
      <c r="B42" s="158"/>
      <c r="C42" s="158"/>
      <c r="D42" s="158"/>
      <c r="E42" s="158"/>
      <c r="F42" s="158"/>
    </row>
    <row r="43" spans="1:6" x14ac:dyDescent="0.25">
      <c r="A43" s="83" t="s">
        <v>162</v>
      </c>
      <c r="B43" s="158"/>
      <c r="C43" s="158"/>
      <c r="D43" s="158"/>
      <c r="E43" s="158"/>
      <c r="F43" s="158"/>
    </row>
    <row r="44" spans="1:6" x14ac:dyDescent="0.25">
      <c r="A44" s="83" t="s">
        <v>163</v>
      </c>
      <c r="B44" s="158"/>
      <c r="C44" s="158"/>
      <c r="D44" s="158"/>
      <c r="E44" s="158"/>
      <c r="F44" s="158"/>
    </row>
    <row r="45" spans="1:6" x14ac:dyDescent="0.25">
      <c r="A45" s="83" t="s">
        <v>164</v>
      </c>
      <c r="B45" s="158"/>
      <c r="C45" s="158"/>
      <c r="D45" s="158"/>
      <c r="E45" s="158"/>
      <c r="F45" s="158"/>
    </row>
    <row r="46" spans="1:6" x14ac:dyDescent="0.25">
      <c r="A46" s="83" t="s">
        <v>165</v>
      </c>
      <c r="B46" s="158"/>
      <c r="C46" s="158"/>
      <c r="D46" s="158"/>
      <c r="E46" s="158"/>
      <c r="F46" s="158"/>
    </row>
    <row r="47" spans="1:6" x14ac:dyDescent="0.25">
      <c r="A47" s="83" t="s">
        <v>166</v>
      </c>
      <c r="B47" s="158"/>
      <c r="C47" s="158"/>
      <c r="D47" s="158"/>
      <c r="E47" s="158"/>
      <c r="F47" s="158"/>
    </row>
  </sheetData>
  <sheetProtection password="ACF5" sheet="1" objects="1" scenarios="1"/>
  <mergeCells count="6">
    <mergeCell ref="L11:Q11"/>
    <mergeCell ref="B11:B13"/>
    <mergeCell ref="C11:C13"/>
    <mergeCell ref="D11:D13"/>
    <mergeCell ref="E11:E13"/>
    <mergeCell ref="F11:K11"/>
  </mergeCells>
  <dataValidations count="1">
    <dataValidation type="list" allowBlank="1" showInputMessage="1" showErrorMessage="1" sqref="E14:E23">
      <formula1>$E$5:$E$8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coût_kg!$B$6:$B$43</xm:f>
          </x14:formula1>
          <xm:sqref>C14:C23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workbookViewId="0">
      <selection activeCell="F9" sqref="F9"/>
    </sheetView>
  </sheetViews>
  <sheetFormatPr baseColWidth="10" defaultRowHeight="15" x14ac:dyDescent="0.25"/>
  <cols>
    <col min="1" max="1" width="22.85546875" customWidth="1"/>
    <col min="2" max="2" width="14.140625" customWidth="1"/>
    <col min="3" max="3" width="22.85546875" customWidth="1"/>
    <col min="4" max="4" width="14.28515625" customWidth="1"/>
    <col min="5" max="5" width="16.140625" customWidth="1"/>
    <col min="6" max="6" width="12.85546875" customWidth="1"/>
    <col min="7" max="8" width="16" customWidth="1"/>
    <col min="9" max="9" width="13.42578125" customWidth="1"/>
  </cols>
  <sheetData>
    <row r="1" spans="1:9" ht="18.75" x14ac:dyDescent="0.3">
      <c r="A1" s="22" t="s">
        <v>63</v>
      </c>
      <c r="B1" s="3"/>
      <c r="C1" s="3"/>
      <c r="D1" s="3"/>
      <c r="E1" s="3"/>
    </row>
    <row r="3" spans="1:9" x14ac:dyDescent="0.25">
      <c r="A3" s="20" t="s">
        <v>51</v>
      </c>
      <c r="B3" s="2"/>
      <c r="C3" s="2"/>
      <c r="D3" s="2"/>
      <c r="E3" s="2"/>
    </row>
    <row r="4" spans="1:9" x14ac:dyDescent="0.25">
      <c r="A4" s="9"/>
    </row>
    <row r="5" spans="1:9" x14ac:dyDescent="0.25">
      <c r="A5" s="9" t="s">
        <v>57</v>
      </c>
    </row>
    <row r="7" spans="1:9" ht="26.25" x14ac:dyDescent="0.25">
      <c r="A7" s="14"/>
      <c r="B7" s="15" t="s">
        <v>54</v>
      </c>
      <c r="C7" s="15" t="s">
        <v>39</v>
      </c>
      <c r="D7" s="15" t="s">
        <v>47</v>
      </c>
      <c r="E7" s="15" t="s">
        <v>53</v>
      </c>
    </row>
    <row r="8" spans="1:9" x14ac:dyDescent="0.25">
      <c r="A8" s="14" t="s">
        <v>48</v>
      </c>
      <c r="B8" s="188"/>
      <c r="C8" s="188"/>
      <c r="D8" s="188"/>
      <c r="E8" s="184" t="e">
        <f>(B8+C8)/D8</f>
        <v>#DIV/0!</v>
      </c>
    </row>
    <row r="9" spans="1:9" x14ac:dyDescent="0.25">
      <c r="A9" s="14" t="s">
        <v>49</v>
      </c>
      <c r="B9" s="188"/>
      <c r="C9" s="188"/>
      <c r="D9" s="188"/>
      <c r="E9" s="185" t="e">
        <f>(B9+C9)/D9</f>
        <v>#DIV/0!</v>
      </c>
    </row>
    <row r="12" spans="1:9" x14ac:dyDescent="0.25">
      <c r="A12" s="20" t="s">
        <v>1324</v>
      </c>
      <c r="B12" s="2"/>
      <c r="C12" s="2"/>
      <c r="D12" s="2"/>
      <c r="E12" s="2"/>
    </row>
    <row r="13" spans="1:9" x14ac:dyDescent="0.25">
      <c r="G13" s="9" t="s">
        <v>62</v>
      </c>
    </row>
    <row r="14" spans="1:9" x14ac:dyDescent="0.25">
      <c r="A14" s="114" t="s">
        <v>1321</v>
      </c>
      <c r="B14" s="114"/>
      <c r="C14" s="114"/>
      <c r="F14" s="6"/>
    </row>
    <row r="15" spans="1:9" ht="26.25" x14ac:dyDescent="0.25">
      <c r="G15" s="18" t="s">
        <v>1444</v>
      </c>
      <c r="H15" s="18" t="s">
        <v>1445</v>
      </c>
      <c r="I15" s="15" t="s">
        <v>1443</v>
      </c>
    </row>
    <row r="16" spans="1:9" ht="26.25" x14ac:dyDescent="0.25">
      <c r="A16" s="15"/>
      <c r="B16" s="15" t="s">
        <v>52</v>
      </c>
      <c r="C16" s="15" t="s">
        <v>1449</v>
      </c>
      <c r="D16" s="15" t="s">
        <v>1292</v>
      </c>
      <c r="E16" s="15" t="s">
        <v>1441</v>
      </c>
      <c r="G16" s="245">
        <f>H16*1.3</f>
        <v>1456.5590000000002</v>
      </c>
      <c r="H16" s="246">
        <v>1120.43</v>
      </c>
      <c r="I16" s="247">
        <f>G16*12/1607</f>
        <v>10.876607342874923</v>
      </c>
    </row>
    <row r="17" spans="1:9" x14ac:dyDescent="0.25">
      <c r="A17" s="14" t="s">
        <v>50</v>
      </c>
      <c r="B17" s="188">
        <v>1.5</v>
      </c>
      <c r="C17" s="244">
        <f>G16*12</f>
        <v>17478.708000000002</v>
      </c>
      <c r="D17" s="207">
        <v>1607</v>
      </c>
      <c r="E17" s="186">
        <f>B17*C17/D17</f>
        <v>16.314911014312386</v>
      </c>
    </row>
    <row r="18" spans="1:9" x14ac:dyDescent="0.25">
      <c r="G18" s="16" t="s">
        <v>55</v>
      </c>
      <c r="I18" s="19" t="s">
        <v>56</v>
      </c>
    </row>
    <row r="19" spans="1:9" s="219" customFormat="1" x14ac:dyDescent="0.25">
      <c r="G19" s="220"/>
      <c r="I19" s="222"/>
    </row>
    <row r="20" spans="1:9" x14ac:dyDescent="0.25">
      <c r="A20" s="114" t="s">
        <v>1322</v>
      </c>
      <c r="B20" s="114"/>
      <c r="C20" s="114"/>
      <c r="G20" s="9" t="s">
        <v>1293</v>
      </c>
    </row>
    <row r="22" spans="1:9" ht="15.75" customHeight="1" x14ac:dyDescent="0.25">
      <c r="G22" s="18" t="s">
        <v>1294</v>
      </c>
      <c r="H22" s="18" t="s">
        <v>1295</v>
      </c>
      <c r="I22" s="96"/>
    </row>
    <row r="23" spans="1:9" ht="39" x14ac:dyDescent="0.25">
      <c r="A23" s="15"/>
      <c r="B23" s="15" t="s">
        <v>1442</v>
      </c>
      <c r="C23" s="15" t="s">
        <v>1292</v>
      </c>
      <c r="D23" s="290" t="s">
        <v>1446</v>
      </c>
      <c r="E23" s="291"/>
      <c r="G23" s="98">
        <v>35</v>
      </c>
      <c r="H23" s="98">
        <v>1607</v>
      </c>
      <c r="I23" s="97"/>
    </row>
    <row r="24" spans="1:9" x14ac:dyDescent="0.25">
      <c r="A24" s="14" t="s">
        <v>50</v>
      </c>
      <c r="B24" s="188">
        <v>10.88</v>
      </c>
      <c r="C24" s="207">
        <v>1607</v>
      </c>
      <c r="D24" s="292">
        <f>B24*C24/12/1.3</f>
        <v>1120.7794871794872</v>
      </c>
      <c r="E24" s="293"/>
      <c r="G24" s="189">
        <v>60</v>
      </c>
      <c r="H24" s="187">
        <f>G24*H23/G23</f>
        <v>2754.8571428571427</v>
      </c>
    </row>
    <row r="26" spans="1:9" x14ac:dyDescent="0.25">
      <c r="A26" s="20" t="s">
        <v>1381</v>
      </c>
      <c r="B26" s="2"/>
      <c r="C26" s="2"/>
      <c r="D26" s="2"/>
      <c r="E26" s="2"/>
    </row>
    <row r="28" spans="1:9" x14ac:dyDescent="0.25">
      <c r="D28" s="21" t="s">
        <v>1383</v>
      </c>
      <c r="E28" s="208"/>
    </row>
    <row r="30" spans="1:9" x14ac:dyDescent="0.25">
      <c r="D30" s="21" t="s">
        <v>1382</v>
      </c>
      <c r="E30" s="208"/>
    </row>
    <row r="32" spans="1:9" x14ac:dyDescent="0.25">
      <c r="D32" s="21" t="s">
        <v>1323</v>
      </c>
      <c r="E32" s="208"/>
    </row>
  </sheetData>
  <sheetProtection password="ACF5" sheet="1" objects="1" scenarios="1"/>
  <mergeCells count="2">
    <mergeCell ref="D23:E23"/>
    <mergeCell ref="D24:E24"/>
  </mergeCells>
  <hyperlinks>
    <hyperlink ref="I18" r:id="rId1"/>
  </hyperlinks>
  <pageMargins left="0.7" right="0.7" top="0.75" bottom="0.75" header="0.3" footer="0.3"/>
  <pageSetup paperSize="9"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5"/>
  <sheetViews>
    <sheetView zoomScale="80" zoomScaleNormal="80" workbookViewId="0">
      <pane ySplit="6" topLeftCell="A23" activePane="bottomLeft" state="frozen"/>
      <selection pane="bottomLeft" activeCell="E32" sqref="E32:E34"/>
    </sheetView>
  </sheetViews>
  <sheetFormatPr baseColWidth="10" defaultRowHeight="15" x14ac:dyDescent="0.25"/>
  <cols>
    <col min="2" max="2" width="23.7109375" customWidth="1"/>
    <col min="3" max="3" width="33.5703125" customWidth="1"/>
  </cols>
  <sheetData>
    <row r="1" spans="1:21" ht="18.75" x14ac:dyDescent="0.3">
      <c r="A1" s="22" t="s">
        <v>1328</v>
      </c>
      <c r="B1" s="22"/>
      <c r="C1" s="22"/>
      <c r="D1" s="3"/>
    </row>
    <row r="3" spans="1:21" x14ac:dyDescent="0.25">
      <c r="D3" s="278" t="s">
        <v>1285</v>
      </c>
      <c r="E3" s="278"/>
      <c r="F3" s="278"/>
      <c r="G3" s="278"/>
      <c r="H3" s="278"/>
      <c r="I3" s="278"/>
      <c r="J3" s="278"/>
      <c r="K3" s="278"/>
      <c r="L3" s="278"/>
      <c r="M3" s="278"/>
      <c r="N3" s="278"/>
      <c r="O3" s="278"/>
      <c r="P3" s="278"/>
      <c r="Q3" s="278"/>
      <c r="R3" s="278"/>
      <c r="S3" s="278"/>
      <c r="T3" s="278"/>
      <c r="U3" s="278"/>
    </row>
    <row r="4" spans="1:21" x14ac:dyDescent="0.25">
      <c r="D4" s="297" t="s">
        <v>65</v>
      </c>
      <c r="E4" s="298"/>
      <c r="F4" s="299"/>
      <c r="G4" s="297" t="s">
        <v>66</v>
      </c>
      <c r="H4" s="298"/>
      <c r="I4" s="299"/>
      <c r="J4" s="297" t="s">
        <v>67</v>
      </c>
      <c r="K4" s="298"/>
      <c r="L4" s="299"/>
      <c r="M4" s="297" t="s">
        <v>68</v>
      </c>
      <c r="N4" s="298"/>
      <c r="O4" s="299"/>
      <c r="P4" s="297" t="s">
        <v>69</v>
      </c>
      <c r="Q4" s="298"/>
      <c r="R4" s="299"/>
      <c r="S4" s="297" t="s">
        <v>70</v>
      </c>
      <c r="T4" s="298"/>
      <c r="U4" s="299"/>
    </row>
    <row r="5" spans="1:21" ht="45" customHeight="1" x14ac:dyDescent="0.25">
      <c r="B5" s="86" t="s">
        <v>36</v>
      </c>
      <c r="C5" s="86" t="s">
        <v>1284</v>
      </c>
      <c r="D5" s="294">
        <f>param_menu!B6</f>
        <v>0</v>
      </c>
      <c r="E5" s="295"/>
      <c r="F5" s="296"/>
      <c r="G5" s="294">
        <f>param_menu!B7</f>
        <v>0</v>
      </c>
      <c r="H5" s="295"/>
      <c r="I5" s="296"/>
      <c r="J5" s="294">
        <f>param_menu!B8</f>
        <v>0</v>
      </c>
      <c r="K5" s="295"/>
      <c r="L5" s="296"/>
      <c r="M5" s="294">
        <f>param_menu!B9</f>
        <v>0</v>
      </c>
      <c r="N5" s="295"/>
      <c r="O5" s="296"/>
      <c r="P5" s="294">
        <f>param_menu!B10</f>
        <v>0</v>
      </c>
      <c r="Q5" s="295"/>
      <c r="R5" s="296"/>
      <c r="S5" s="294">
        <f>param_menu!B11</f>
        <v>0</v>
      </c>
      <c r="T5" s="295"/>
      <c r="U5" s="296"/>
    </row>
    <row r="6" spans="1:21" ht="45" customHeight="1" x14ac:dyDescent="0.25">
      <c r="B6" s="86"/>
      <c r="C6" s="86"/>
      <c r="D6" s="84" t="s">
        <v>1286</v>
      </c>
      <c r="E6" s="84" t="s">
        <v>1287</v>
      </c>
      <c r="F6" s="84" t="s">
        <v>16</v>
      </c>
      <c r="G6" s="84" t="s">
        <v>1286</v>
      </c>
      <c r="H6" s="84" t="s">
        <v>1287</v>
      </c>
      <c r="I6" s="84" t="s">
        <v>16</v>
      </c>
      <c r="J6" s="84" t="s">
        <v>1286</v>
      </c>
      <c r="K6" s="84" t="s">
        <v>1287</v>
      </c>
      <c r="L6" s="84" t="s">
        <v>16</v>
      </c>
      <c r="M6" s="84" t="s">
        <v>1286</v>
      </c>
      <c r="N6" s="84" t="s">
        <v>1287</v>
      </c>
      <c r="O6" s="84" t="s">
        <v>16</v>
      </c>
      <c r="P6" s="84" t="s">
        <v>1286</v>
      </c>
      <c r="Q6" s="84" t="s">
        <v>1287</v>
      </c>
      <c r="R6" s="84" t="s">
        <v>16</v>
      </c>
      <c r="S6" s="84" t="s">
        <v>1286</v>
      </c>
      <c r="T6" s="84" t="s">
        <v>1287</v>
      </c>
      <c r="U6" s="84" t="s">
        <v>16</v>
      </c>
    </row>
    <row r="7" spans="1:21" x14ac:dyDescent="0.25">
      <c r="B7" s="213"/>
      <c r="C7" s="88" t="s">
        <v>26</v>
      </c>
      <c r="D7" s="110">
        <f>SUM(D8:D13)</f>
        <v>0</v>
      </c>
      <c r="E7" s="110">
        <f t="shared" ref="E7:T7" si="0">SUM(E8:E13)</f>
        <v>0</v>
      </c>
      <c r="F7" s="109">
        <f>SUM(D7:E7)</f>
        <v>0</v>
      </c>
      <c r="G7" s="110">
        <f t="shared" si="0"/>
        <v>0</v>
      </c>
      <c r="H7" s="110">
        <f t="shared" si="0"/>
        <v>0</v>
      </c>
      <c r="I7" s="109">
        <f t="shared" ref="I7:I34" si="1">SUM(G7:H7)</f>
        <v>0</v>
      </c>
      <c r="J7" s="110">
        <f t="shared" si="0"/>
        <v>0</v>
      </c>
      <c r="K7" s="110">
        <f t="shared" si="0"/>
        <v>0</v>
      </c>
      <c r="L7" s="109">
        <f t="shared" ref="L7:L34" si="2">SUM(J7:K7)</f>
        <v>0</v>
      </c>
      <c r="M7" s="110">
        <f t="shared" si="0"/>
        <v>0</v>
      </c>
      <c r="N7" s="110">
        <f t="shared" si="0"/>
        <v>0</v>
      </c>
      <c r="O7" s="109">
        <f t="shared" ref="O7:O34" si="3">SUM(M7:N7)</f>
        <v>0</v>
      </c>
      <c r="P7" s="110">
        <f t="shared" si="0"/>
        <v>0</v>
      </c>
      <c r="Q7" s="110">
        <f t="shared" si="0"/>
        <v>0</v>
      </c>
      <c r="R7" s="109">
        <f t="shared" ref="R7:R13" si="4">SUM(P7:Q7)</f>
        <v>0</v>
      </c>
      <c r="S7" s="110">
        <f t="shared" si="0"/>
        <v>0</v>
      </c>
      <c r="T7" s="110">
        <f t="shared" si="0"/>
        <v>0</v>
      </c>
      <c r="U7" s="109">
        <f t="shared" ref="U7:U13" si="5">SUM(S7:T7)</f>
        <v>0</v>
      </c>
    </row>
    <row r="8" spans="1:21" x14ac:dyDescent="0.25">
      <c r="B8" s="204" t="s">
        <v>1200</v>
      </c>
      <c r="C8" s="89" t="s">
        <v>14</v>
      </c>
      <c r="D8" s="99">
        <f>SUMIFS(ch_indirectes!$G$16:$G$210,ch_indirectes!$D$16:$D$210,B8)</f>
        <v>0</v>
      </c>
      <c r="E8" s="99">
        <f>SUMIFS(ch_directes!$D$10:$D$204,ch_directes!$C$10:$C$204,B8)</f>
        <v>0</v>
      </c>
      <c r="F8" s="103">
        <f>SUM(D8:E8)</f>
        <v>0</v>
      </c>
      <c r="G8" s="99">
        <f>SUMIFS(ch_indirectes!$H$16:$H$210,ch_indirectes!$D$16:$D$210,B8)</f>
        <v>0</v>
      </c>
      <c r="H8" s="99">
        <f>SUMIFS(ch_directes!$E$10:$E$204,ch_directes!$C$10:$C$204,B8)</f>
        <v>0</v>
      </c>
      <c r="I8" s="103">
        <f t="shared" si="1"/>
        <v>0</v>
      </c>
      <c r="J8" s="99">
        <f>SUMIFS(ch_indirectes!$I$16:$I$210,ch_indirectes!$D$16:$D$210,B8)</f>
        <v>0</v>
      </c>
      <c r="K8" s="99">
        <f>SUMIFS(ch_directes!$F$10:$F$204,ch_directes!$C$10:$C$204,B8)</f>
        <v>0</v>
      </c>
      <c r="L8" s="103">
        <f t="shared" si="2"/>
        <v>0</v>
      </c>
      <c r="M8" s="99">
        <f>SUMIFS(ch_indirectes!$J$16:$J$210,ch_indirectes!$D$16:$D$210,B8)</f>
        <v>0</v>
      </c>
      <c r="N8" s="99">
        <f>SUMIFS(ch_directes!$G$10:$G$204,ch_directes!$C$10:$C$204,B8)</f>
        <v>0</v>
      </c>
      <c r="O8" s="103">
        <f t="shared" si="3"/>
        <v>0</v>
      </c>
      <c r="P8" s="99">
        <f>SUMIFS(ch_indirectes!$K$16:$K$210,ch_indirectes!$D$16:$D$210,B8)</f>
        <v>0</v>
      </c>
      <c r="Q8" s="99">
        <f>SUMIFS(ch_directes!$H$10:$H$204,ch_directes!$C$10:$C$204,B8)</f>
        <v>0</v>
      </c>
      <c r="R8" s="103">
        <f t="shared" si="4"/>
        <v>0</v>
      </c>
      <c r="S8" s="99">
        <f>SUMIFS(ch_indirectes!$L$16:$L$210,ch_indirectes!$D$16:$D$210,B8)</f>
        <v>0</v>
      </c>
      <c r="T8" s="99">
        <f>SUMIFS(ch_directes!$I$10:$I$204,ch_directes!$C$10:$C$204,B8)</f>
        <v>0</v>
      </c>
      <c r="U8" s="103">
        <f t="shared" si="5"/>
        <v>0</v>
      </c>
    </row>
    <row r="9" spans="1:21" x14ac:dyDescent="0.25">
      <c r="B9" s="204" t="s">
        <v>1201</v>
      </c>
      <c r="C9" s="89" t="s">
        <v>17</v>
      </c>
      <c r="D9" s="99">
        <f>SUMIFS(ch_indirectes!$G$16:$G$210,ch_indirectes!$D$16:$D$210,B9)</f>
        <v>0</v>
      </c>
      <c r="E9" s="99">
        <f>SUMIFS(ch_directes!$D$10:$D$204,ch_directes!$C$10:$C$204,B9)</f>
        <v>0</v>
      </c>
      <c r="F9" s="103">
        <f t="shared" ref="F9:F13" si="6">SUM(D9:E9)</f>
        <v>0</v>
      </c>
      <c r="G9" s="99">
        <f>SUMIFS(ch_indirectes!$H$16:$H$210,ch_indirectes!$D$16:$D$210,B9)</f>
        <v>0</v>
      </c>
      <c r="H9" s="99">
        <f>SUMIFS(ch_directes!$E$10:$E$204,ch_directes!$C$10:$C$204,B9)</f>
        <v>0</v>
      </c>
      <c r="I9" s="103">
        <f t="shared" si="1"/>
        <v>0</v>
      </c>
      <c r="J9" s="99">
        <f>SUMIFS(ch_indirectes!$I$16:$I$210,ch_indirectes!$D$16:$D$210,B9)</f>
        <v>0</v>
      </c>
      <c r="K9" s="99">
        <f>SUMIFS(ch_directes!$F$10:$F$204,ch_directes!$C$10:$C$204,B9)</f>
        <v>0</v>
      </c>
      <c r="L9" s="103">
        <f t="shared" si="2"/>
        <v>0</v>
      </c>
      <c r="M9" s="99">
        <f>SUMIFS(ch_indirectes!$J$16:$J$210,ch_indirectes!$D$16:$D$210,B9)</f>
        <v>0</v>
      </c>
      <c r="N9" s="99">
        <f>SUMIFS(ch_directes!$G$10:$G$204,ch_directes!$C$10:$C$204,B9)</f>
        <v>0</v>
      </c>
      <c r="O9" s="103">
        <f t="shared" si="3"/>
        <v>0</v>
      </c>
      <c r="P9" s="99">
        <f>SUMIFS(ch_indirectes!$K$16:$K$210,ch_indirectes!$D$16:$D$210,B9)</f>
        <v>0</v>
      </c>
      <c r="Q9" s="99">
        <f>SUMIFS(ch_directes!$H$10:$H$204,ch_directes!$C$10:$C$204,B9)</f>
        <v>0</v>
      </c>
      <c r="R9" s="103">
        <f t="shared" si="4"/>
        <v>0</v>
      </c>
      <c r="S9" s="99">
        <f>SUMIFS(ch_indirectes!$L$16:$L$210,ch_indirectes!$D$16:$D$210,B9)</f>
        <v>0</v>
      </c>
      <c r="T9" s="99">
        <f>SUMIFS(ch_directes!$I$10:$I$204,ch_directes!$C$10:$C$204,B9)</f>
        <v>0</v>
      </c>
      <c r="U9" s="103">
        <f t="shared" si="5"/>
        <v>0</v>
      </c>
    </row>
    <row r="10" spans="1:21" x14ac:dyDescent="0.25">
      <c r="B10" s="204" t="s">
        <v>1202</v>
      </c>
      <c r="C10" s="89" t="s">
        <v>18</v>
      </c>
      <c r="D10" s="99">
        <f>SUMIFS(ch_indirectes!$G$16:$G$210,ch_indirectes!$D$16:$D$210,B10)</f>
        <v>0</v>
      </c>
      <c r="E10" s="99">
        <f>SUMIFS(ch_directes!$D$10:$D$204,ch_directes!$C$10:$C$204,B10)</f>
        <v>0</v>
      </c>
      <c r="F10" s="103">
        <f t="shared" si="6"/>
        <v>0</v>
      </c>
      <c r="G10" s="99">
        <f>SUMIFS(ch_indirectes!$H$16:$H$210,ch_indirectes!$D$16:$D$210,B10)</f>
        <v>0</v>
      </c>
      <c r="H10" s="99">
        <f>SUMIFS(ch_directes!$E$10:$E$204,ch_directes!$C$10:$C$204,B10)</f>
        <v>0</v>
      </c>
      <c r="I10" s="103">
        <f t="shared" si="1"/>
        <v>0</v>
      </c>
      <c r="J10" s="99">
        <f>SUMIFS(ch_indirectes!$I$16:$I$210,ch_indirectes!$D$16:$D$210,B10)</f>
        <v>0</v>
      </c>
      <c r="K10" s="99">
        <f>SUMIFS(ch_directes!$F$10:$F$204,ch_directes!$C$10:$C$204,B10)</f>
        <v>0</v>
      </c>
      <c r="L10" s="103">
        <f t="shared" si="2"/>
        <v>0</v>
      </c>
      <c r="M10" s="99">
        <f>SUMIFS(ch_indirectes!$J$16:$J$210,ch_indirectes!$D$16:$D$210,B10)</f>
        <v>0</v>
      </c>
      <c r="N10" s="99">
        <f>SUMIFS(ch_directes!$G$10:$G$204,ch_directes!$C$10:$C$204,B10)</f>
        <v>0</v>
      </c>
      <c r="O10" s="103">
        <f t="shared" si="3"/>
        <v>0</v>
      </c>
      <c r="P10" s="99">
        <f>SUMIFS(ch_indirectes!$K$16:$K$210,ch_indirectes!$D$16:$D$210,B10)</f>
        <v>0</v>
      </c>
      <c r="Q10" s="99">
        <f>SUMIFS(ch_directes!$H$10:$H$204,ch_directes!$C$10:$C$204,B10)</f>
        <v>0</v>
      </c>
      <c r="R10" s="103">
        <f t="shared" si="4"/>
        <v>0</v>
      </c>
      <c r="S10" s="99">
        <f>SUMIFS(ch_indirectes!$L$16:$L$210,ch_indirectes!$D$16:$D$210,B10)</f>
        <v>0</v>
      </c>
      <c r="T10" s="99">
        <f>SUMIFS(ch_directes!$I$10:$I$204,ch_directes!$C$10:$C$204,B10)</f>
        <v>0</v>
      </c>
      <c r="U10" s="103">
        <f t="shared" si="5"/>
        <v>0</v>
      </c>
    </row>
    <row r="11" spans="1:21" x14ac:dyDescent="0.25">
      <c r="B11" s="204" t="s">
        <v>1203</v>
      </c>
      <c r="C11" s="89" t="s">
        <v>37</v>
      </c>
      <c r="D11" s="99">
        <f>SUMIFS(ch_indirectes!$G$16:$G$210,ch_indirectes!$D$16:$D$210,B11)</f>
        <v>0</v>
      </c>
      <c r="E11" s="99">
        <f>SUMIFS(ch_directes!$D$10:$D$204,ch_directes!$C$10:$C$204,B11)</f>
        <v>0</v>
      </c>
      <c r="F11" s="103">
        <f t="shared" si="6"/>
        <v>0</v>
      </c>
      <c r="G11" s="99">
        <f>SUMIFS(ch_indirectes!$H$16:$H$210,ch_indirectes!$D$16:$D$210,B11)</f>
        <v>0</v>
      </c>
      <c r="H11" s="99">
        <f>SUMIFS(ch_directes!$E$10:$E$204,ch_directes!$C$10:$C$204,B11)</f>
        <v>0</v>
      </c>
      <c r="I11" s="103">
        <f t="shared" si="1"/>
        <v>0</v>
      </c>
      <c r="J11" s="99">
        <f>SUMIFS(ch_indirectes!$I$16:$I$210,ch_indirectes!$D$16:$D$210,B11)</f>
        <v>0</v>
      </c>
      <c r="K11" s="99">
        <f>SUMIFS(ch_directes!$F$10:$F$204,ch_directes!$C$10:$C$204,B11)</f>
        <v>0</v>
      </c>
      <c r="L11" s="103">
        <f t="shared" si="2"/>
        <v>0</v>
      </c>
      <c r="M11" s="99">
        <f>SUMIFS(ch_indirectes!$J$16:$J$210,ch_indirectes!$D$16:$D$210,B11)</f>
        <v>0</v>
      </c>
      <c r="N11" s="99">
        <f>SUMIFS(ch_directes!$G$10:$G$204,ch_directes!$C$10:$C$204,B11)</f>
        <v>0</v>
      </c>
      <c r="O11" s="103">
        <f t="shared" si="3"/>
        <v>0</v>
      </c>
      <c r="P11" s="99">
        <f>SUMIFS(ch_indirectes!$K$16:$K$210,ch_indirectes!$D$16:$D$210,B11)</f>
        <v>0</v>
      </c>
      <c r="Q11" s="99">
        <f>SUMIFS(ch_directes!$H$10:$H$204,ch_directes!$C$10:$C$204,B11)</f>
        <v>0</v>
      </c>
      <c r="R11" s="103">
        <f t="shared" si="4"/>
        <v>0</v>
      </c>
      <c r="S11" s="99">
        <f>SUMIFS(ch_indirectes!$L$16:$L$210,ch_indirectes!$D$16:$D$210,B11)</f>
        <v>0</v>
      </c>
      <c r="T11" s="99">
        <f>SUMIFS(ch_directes!$I$10:$I$204,ch_directes!$C$10:$C$204,B11)</f>
        <v>0</v>
      </c>
      <c r="U11" s="103">
        <f t="shared" si="5"/>
        <v>0</v>
      </c>
    </row>
    <row r="12" spans="1:21" x14ac:dyDescent="0.25">
      <c r="B12" s="204" t="s">
        <v>1204</v>
      </c>
      <c r="C12" s="89" t="s">
        <v>22</v>
      </c>
      <c r="D12" s="99">
        <f>SUMIFS(ch_indirectes!$G$16:$G$210,ch_indirectes!$D$16:$D$210,B12)</f>
        <v>0</v>
      </c>
      <c r="E12" s="99">
        <f>SUMIFS(ch_directes!$D$10:$D$204,ch_directes!$C$10:$C$204,B12)</f>
        <v>0</v>
      </c>
      <c r="F12" s="103">
        <f t="shared" si="6"/>
        <v>0</v>
      </c>
      <c r="G12" s="99">
        <f>SUMIFS(ch_indirectes!$H$16:$H$210,ch_indirectes!$D$16:$D$210,B12)</f>
        <v>0</v>
      </c>
      <c r="H12" s="99">
        <f>SUMIFS(ch_directes!$E$10:$E$204,ch_directes!$C$10:$C$204,B12)</f>
        <v>0</v>
      </c>
      <c r="I12" s="103">
        <f t="shared" si="1"/>
        <v>0</v>
      </c>
      <c r="J12" s="99">
        <f>SUMIFS(ch_indirectes!$I$16:$I$210,ch_indirectes!$D$16:$D$210,B12)</f>
        <v>0</v>
      </c>
      <c r="K12" s="99">
        <f>SUMIFS(ch_directes!$F$10:$F$204,ch_directes!$C$10:$C$204,B12)</f>
        <v>0</v>
      </c>
      <c r="L12" s="103">
        <f t="shared" si="2"/>
        <v>0</v>
      </c>
      <c r="M12" s="99">
        <f>SUMIFS(ch_indirectes!$J$16:$J$210,ch_indirectes!$D$16:$D$210,B12)</f>
        <v>0</v>
      </c>
      <c r="N12" s="99">
        <f>SUMIFS(ch_directes!$G$10:$G$204,ch_directes!$C$10:$C$204,B12)</f>
        <v>0</v>
      </c>
      <c r="O12" s="103">
        <f t="shared" si="3"/>
        <v>0</v>
      </c>
      <c r="P12" s="99">
        <f>SUMIFS(ch_indirectes!$K$16:$K$210,ch_indirectes!$D$16:$D$210,B12)</f>
        <v>0</v>
      </c>
      <c r="Q12" s="99">
        <f>SUMIFS(ch_directes!$H$10:$H$204,ch_directes!$C$10:$C$204,B12)</f>
        <v>0</v>
      </c>
      <c r="R12" s="103">
        <f t="shared" si="4"/>
        <v>0</v>
      </c>
      <c r="S12" s="99">
        <f>SUMIFS(ch_indirectes!$L$16:$L$210,ch_indirectes!$D$16:$D$210,B12)</f>
        <v>0</v>
      </c>
      <c r="T12" s="99">
        <f>SUMIFS(ch_directes!$I$10:$I$204,ch_directes!$C$10:$C$204,B12)</f>
        <v>0</v>
      </c>
      <c r="U12" s="103">
        <f t="shared" si="5"/>
        <v>0</v>
      </c>
    </row>
    <row r="13" spans="1:21" x14ac:dyDescent="0.25">
      <c r="B13" s="204" t="s">
        <v>1205</v>
      </c>
      <c r="C13" s="89" t="s">
        <v>38</v>
      </c>
      <c r="D13" s="99">
        <f>SUMIFS(ch_indirectes!$G$16:$G$210,ch_indirectes!$D$16:$D$210,B13)</f>
        <v>0</v>
      </c>
      <c r="E13" s="99">
        <f>SUMIFS(ch_directes!$D$10:$D$204,ch_directes!$C$10:$C$204,B13)</f>
        <v>0</v>
      </c>
      <c r="F13" s="103">
        <f t="shared" si="6"/>
        <v>0</v>
      </c>
      <c r="G13" s="99">
        <f>SUMIFS(ch_indirectes!$H$16:$H$210,ch_indirectes!$D$16:$D$210,B13)</f>
        <v>0</v>
      </c>
      <c r="H13" s="99">
        <f>SUMIFS(ch_directes!$E$10:$E$204,ch_directes!$C$10:$C$204,B13)</f>
        <v>0</v>
      </c>
      <c r="I13" s="103">
        <f t="shared" si="1"/>
        <v>0</v>
      </c>
      <c r="J13" s="99">
        <f>SUMIFS(ch_indirectes!$I$16:$I$210,ch_indirectes!$D$16:$D$210,B13)</f>
        <v>0</v>
      </c>
      <c r="K13" s="99">
        <f>SUMIFS(ch_directes!$F$10:$F$204,ch_directes!$C$10:$C$204,B13)</f>
        <v>0</v>
      </c>
      <c r="L13" s="103">
        <f t="shared" si="2"/>
        <v>0</v>
      </c>
      <c r="M13" s="99">
        <f>SUMIFS(ch_indirectes!$J$16:$J$210,ch_indirectes!$D$16:$D$210,B13)</f>
        <v>0</v>
      </c>
      <c r="N13" s="99">
        <f>SUMIFS(ch_directes!$G$10:$G$204,ch_directes!$C$10:$C$204,B13)</f>
        <v>0</v>
      </c>
      <c r="O13" s="103">
        <f t="shared" si="3"/>
        <v>0</v>
      </c>
      <c r="P13" s="99">
        <f>SUMIFS(ch_indirectes!$K$16:$K$210,ch_indirectes!$D$16:$D$210,B13)</f>
        <v>0</v>
      </c>
      <c r="Q13" s="99">
        <f>SUMIFS(ch_directes!$H$10:$H$204,ch_directes!$C$10:$C$204,B13)</f>
        <v>0</v>
      </c>
      <c r="R13" s="103">
        <f t="shared" si="4"/>
        <v>0</v>
      </c>
      <c r="S13" s="99">
        <f>SUMIFS(ch_indirectes!$L$16:$L$210,ch_indirectes!$D$16:$D$210,B13)</f>
        <v>0</v>
      </c>
      <c r="T13" s="99">
        <f>SUMIFS(ch_directes!$I$10:$I$204,ch_directes!$C$10:$C$204,B13)</f>
        <v>0</v>
      </c>
      <c r="U13" s="103">
        <f t="shared" si="5"/>
        <v>0</v>
      </c>
    </row>
    <row r="14" spans="1:21" x14ac:dyDescent="0.25">
      <c r="B14" s="213"/>
      <c r="C14" s="88" t="s">
        <v>25</v>
      </c>
      <c r="D14" s="110">
        <f t="shared" ref="D14:U14" si="7">SUM(D15:D18)</f>
        <v>0</v>
      </c>
      <c r="E14" s="110">
        <f t="shared" si="7"/>
        <v>0</v>
      </c>
      <c r="F14" s="109">
        <f t="shared" si="7"/>
        <v>0</v>
      </c>
      <c r="G14" s="110">
        <f t="shared" si="7"/>
        <v>0</v>
      </c>
      <c r="H14" s="110">
        <f t="shared" si="7"/>
        <v>0</v>
      </c>
      <c r="I14" s="109">
        <f t="shared" si="7"/>
        <v>0</v>
      </c>
      <c r="J14" s="110">
        <f t="shared" si="7"/>
        <v>0</v>
      </c>
      <c r="K14" s="110">
        <f t="shared" si="7"/>
        <v>0</v>
      </c>
      <c r="L14" s="109">
        <f t="shared" si="7"/>
        <v>0</v>
      </c>
      <c r="M14" s="110">
        <f t="shared" si="7"/>
        <v>0</v>
      </c>
      <c r="N14" s="110">
        <f t="shared" si="7"/>
        <v>0</v>
      </c>
      <c r="O14" s="109">
        <f t="shared" si="7"/>
        <v>0</v>
      </c>
      <c r="P14" s="110">
        <f t="shared" si="7"/>
        <v>0</v>
      </c>
      <c r="Q14" s="110">
        <f t="shared" si="7"/>
        <v>0</v>
      </c>
      <c r="R14" s="109">
        <f t="shared" si="7"/>
        <v>0</v>
      </c>
      <c r="S14" s="110">
        <f t="shared" si="7"/>
        <v>0</v>
      </c>
      <c r="T14" s="110">
        <f t="shared" si="7"/>
        <v>0</v>
      </c>
      <c r="U14" s="109">
        <f t="shared" si="7"/>
        <v>0</v>
      </c>
    </row>
    <row r="15" spans="1:21" x14ac:dyDescent="0.25">
      <c r="B15" s="214" t="s">
        <v>1385</v>
      </c>
      <c r="C15" s="190" t="s">
        <v>1386</v>
      </c>
      <c r="D15" s="99">
        <f>SUMIFS(ch_indirectes!$G$16:$G$210,ch_indirectes!$D$16:$D$210,B15)</f>
        <v>0</v>
      </c>
      <c r="E15" s="99">
        <f>SUMIFS(ch_directes!$D$10:$D$204,ch_directes!$C$10:$C$204,B15)</f>
        <v>0</v>
      </c>
      <c r="F15" s="103">
        <f>SUM(D15:E15)</f>
        <v>0</v>
      </c>
      <c r="G15" s="99">
        <f>SUMIFS(ch_indirectes!$H$16:$H$210,ch_indirectes!$D$16:$D$210,B15)</f>
        <v>0</v>
      </c>
      <c r="H15" s="99">
        <f>SUMIFS(ch_directes!$E$10:$E$204,ch_directes!$C$10:$C$204,B15)</f>
        <v>0</v>
      </c>
      <c r="I15" s="103">
        <f>SUM(G15:H15)</f>
        <v>0</v>
      </c>
      <c r="J15" s="99">
        <f>SUMIFS(ch_indirectes!$I$16:$I$210,ch_indirectes!$D$16:$D$210,B15)</f>
        <v>0</v>
      </c>
      <c r="K15" s="99">
        <f>SUMIFS(ch_directes!$F$10:$F$204,ch_directes!$C$10:$C$204,B15)</f>
        <v>0</v>
      </c>
      <c r="L15" s="103">
        <f>SUM(J15:K15)</f>
        <v>0</v>
      </c>
      <c r="M15" s="99">
        <f>SUMIFS(ch_indirectes!$J$16:$J$210,ch_indirectes!$D$16:$D$210,B15)</f>
        <v>0</v>
      </c>
      <c r="N15" s="99">
        <f>SUMIFS(ch_directes!$G$10:$G$204,ch_directes!$C$10:$C$204,B15)</f>
        <v>0</v>
      </c>
      <c r="O15" s="103">
        <f>SUM(M15:N15)</f>
        <v>0</v>
      </c>
      <c r="P15" s="99">
        <f>SUMIFS(ch_indirectes!$K$16:$K$210,ch_indirectes!$D$16:$D$210,B15)</f>
        <v>0</v>
      </c>
      <c r="Q15" s="99">
        <f>SUMIFS(ch_directes!$H$10:$H$204,ch_directes!$C$10:$C$204,B15)</f>
        <v>0</v>
      </c>
      <c r="R15" s="103">
        <f>SUM(P15:Q15)</f>
        <v>0</v>
      </c>
      <c r="S15" s="99">
        <f>SUMIFS(ch_indirectes!$L$16:$L$210,ch_indirectes!$D$16:$D$210,B15)</f>
        <v>0</v>
      </c>
      <c r="T15" s="99">
        <f>SUMIFS(ch_directes!$I$10:$I$204,ch_directes!$C$10:$C$204,B15)</f>
        <v>0</v>
      </c>
      <c r="U15" s="103">
        <f>SUM(S15:T15)</f>
        <v>0</v>
      </c>
    </row>
    <row r="16" spans="1:21" x14ac:dyDescent="0.25">
      <c r="B16" s="204" t="s">
        <v>1208</v>
      </c>
      <c r="C16" s="91" t="s">
        <v>1335</v>
      </c>
      <c r="D16" s="99">
        <f>SUMIFS(ch_indirectes!$G$16:$G$210,ch_indirectes!$D$16:$D$210,B16)</f>
        <v>0</v>
      </c>
      <c r="E16" s="99">
        <f>SUMIFS(ch_directes!$D$10:$D$204,ch_directes!$C$10:$C$204,B16)</f>
        <v>0</v>
      </c>
      <c r="F16" s="103">
        <f t="shared" ref="F16:F34" si="8">SUM(D16:E16)</f>
        <v>0</v>
      </c>
      <c r="G16" s="99">
        <f>SUMIFS(ch_indirectes!$H$16:$H$210,ch_indirectes!$D$16:$D$210,B16)</f>
        <v>0</v>
      </c>
      <c r="H16" s="99">
        <f>SUMIFS(ch_directes!$E$10:$E$204,ch_directes!$C$10:$C$204,B16)</f>
        <v>0</v>
      </c>
      <c r="I16" s="103">
        <f t="shared" si="1"/>
        <v>0</v>
      </c>
      <c r="J16" s="99">
        <f>SUMIFS(ch_indirectes!$I$16:$I$210,ch_indirectes!$D$16:$D$210,B16)</f>
        <v>0</v>
      </c>
      <c r="K16" s="99">
        <f>SUMIFS(ch_directes!$F$10:$F$204,ch_directes!$C$10:$C$204,B16)</f>
        <v>0</v>
      </c>
      <c r="L16" s="103">
        <f t="shared" si="2"/>
        <v>0</v>
      </c>
      <c r="M16" s="99">
        <f>SUMIFS(ch_indirectes!$J$16:$J$210,ch_indirectes!$D$16:$D$210,B16)</f>
        <v>0</v>
      </c>
      <c r="N16" s="99">
        <f>SUMIFS(ch_directes!$G$10:$G$204,ch_directes!$C$10:$C$204,B16)</f>
        <v>0</v>
      </c>
      <c r="O16" s="103">
        <f t="shared" si="3"/>
        <v>0</v>
      </c>
      <c r="P16" s="99">
        <f>SUMIFS(ch_indirectes!$K$16:$K$210,ch_indirectes!$D$16:$D$210,B16)</f>
        <v>0</v>
      </c>
      <c r="Q16" s="99">
        <f>SUMIFS(ch_directes!$H$10:$H$204,ch_directes!$C$10:$C$204,B16)</f>
        <v>0</v>
      </c>
      <c r="R16" s="103">
        <f>SUM(P16:Q16)</f>
        <v>0</v>
      </c>
      <c r="S16" s="99">
        <f>SUMIFS(ch_indirectes!$L$16:$L$210,ch_indirectes!$D$16:$D$210,B16)</f>
        <v>0</v>
      </c>
      <c r="T16" s="99">
        <f>SUMIFS(ch_directes!$I$10:$I$204,ch_directes!$C$10:$C$204,B16)</f>
        <v>0</v>
      </c>
      <c r="U16" s="103">
        <f>SUM(S16:T16)</f>
        <v>0</v>
      </c>
    </row>
    <row r="17" spans="2:21" x14ac:dyDescent="0.25">
      <c r="B17" s="204" t="s">
        <v>1209</v>
      </c>
      <c r="C17" s="91" t="s">
        <v>42</v>
      </c>
      <c r="D17" s="99">
        <f>SUMIFS(ch_indirectes!$G$16:$G$210,ch_indirectes!$D$16:$D$210,B17)</f>
        <v>0</v>
      </c>
      <c r="E17" s="99">
        <f>SUMIFS(ch_directes!$D$10:$D$204,ch_directes!$C$10:$C$204,B17)</f>
        <v>0</v>
      </c>
      <c r="F17" s="103">
        <f t="shared" si="8"/>
        <v>0</v>
      </c>
      <c r="G17" s="99">
        <f>SUMIFS(ch_indirectes!$H$16:$H$210,ch_indirectes!$D$16:$D$210,B17)</f>
        <v>0</v>
      </c>
      <c r="H17" s="99">
        <f>SUMIFS(ch_directes!$E$10:$E$204,ch_directes!$C$10:$C$204,B17)</f>
        <v>0</v>
      </c>
      <c r="I17" s="103">
        <f t="shared" si="1"/>
        <v>0</v>
      </c>
      <c r="J17" s="99">
        <f>SUMIFS(ch_indirectes!$I$16:$I$210,ch_indirectes!$D$16:$D$210,B17)</f>
        <v>0</v>
      </c>
      <c r="K17" s="99">
        <f>SUMIFS(ch_directes!$F$10:$F$204,ch_directes!$C$10:$C$204,B17)</f>
        <v>0</v>
      </c>
      <c r="L17" s="103">
        <f t="shared" si="2"/>
        <v>0</v>
      </c>
      <c r="M17" s="99">
        <f>SUMIFS(ch_indirectes!$J$16:$J$210,ch_indirectes!$D$16:$D$210,B17)</f>
        <v>0</v>
      </c>
      <c r="N17" s="99">
        <f>SUMIFS(ch_directes!$G$10:$G$204,ch_directes!$C$10:$C$204,B17)</f>
        <v>0</v>
      </c>
      <c r="O17" s="103">
        <f t="shared" si="3"/>
        <v>0</v>
      </c>
      <c r="P17" s="99">
        <f>SUMIFS(ch_indirectes!$K$16:$K$210,ch_indirectes!$D$16:$D$210,B17)</f>
        <v>0</v>
      </c>
      <c r="Q17" s="99">
        <f>SUMIFS(ch_directes!$H$10:$H$204,ch_directes!$C$10:$C$204,B17)</f>
        <v>0</v>
      </c>
      <c r="R17" s="103">
        <f>SUM(P17:Q17)</f>
        <v>0</v>
      </c>
      <c r="S17" s="99">
        <f>SUMIFS(ch_indirectes!$L$16:$L$210,ch_indirectes!$D$16:$D$210,B17)</f>
        <v>0</v>
      </c>
      <c r="T17" s="99">
        <f>SUMIFS(ch_directes!$I$10:$I$204,ch_directes!$C$10:$C$204,B17)</f>
        <v>0</v>
      </c>
      <c r="U17" s="103">
        <f>SUM(S17:T17)</f>
        <v>0</v>
      </c>
    </row>
    <row r="18" spans="2:21" x14ac:dyDescent="0.25">
      <c r="B18" s="214" t="s">
        <v>1387</v>
      </c>
      <c r="C18" t="s">
        <v>1388</v>
      </c>
      <c r="D18" s="99">
        <f>SUMIFS(ch_indirectes!$G$16:$G$210,ch_indirectes!$D$16:$D$210,B18)</f>
        <v>0</v>
      </c>
      <c r="E18" s="99">
        <f>SUMIFS(ch_directes!$D$10:$D$204,ch_directes!$C$10:$C$204,B18)</f>
        <v>0</v>
      </c>
      <c r="F18" s="103">
        <f>SUM(D18:E18)</f>
        <v>0</v>
      </c>
      <c r="G18" s="99">
        <f>SUMIFS(ch_indirectes!$H$16:$H$210,ch_indirectes!$D$16:$D$210,B18)</f>
        <v>0</v>
      </c>
      <c r="H18" s="99">
        <f>SUMIFS(ch_directes!$E$10:$E$204,ch_directes!$C$10:$C$204,B18)</f>
        <v>0</v>
      </c>
      <c r="I18" s="103">
        <f>SUM(G18:H18)</f>
        <v>0</v>
      </c>
      <c r="J18" s="99">
        <f>SUMIFS(ch_indirectes!$I$16:$I$210,ch_indirectes!$D$16:$D$210,B18)</f>
        <v>0</v>
      </c>
      <c r="K18" s="99">
        <f>SUMIFS(ch_directes!$F$10:$F$204,ch_directes!$C$10:$C$204,B18)</f>
        <v>0</v>
      </c>
      <c r="L18" s="103">
        <f>SUM(J18:K18)</f>
        <v>0</v>
      </c>
      <c r="M18" s="99">
        <f>SUMIFS(ch_indirectes!$J$16:$J$210,ch_indirectes!$D$16:$D$210,B18)</f>
        <v>0</v>
      </c>
      <c r="N18" s="99">
        <f>SUMIFS(ch_directes!$G$10:$G$204,ch_directes!$C$10:$C$204,B18)</f>
        <v>0</v>
      </c>
      <c r="O18" s="103">
        <f>SUM(M18:N18)</f>
        <v>0</v>
      </c>
      <c r="P18" s="99">
        <f>SUMIFS(ch_indirectes!$K$16:$K$210,ch_indirectes!$D$16:$D$210,B18)</f>
        <v>0</v>
      </c>
      <c r="Q18" s="99">
        <f>SUMIFS(ch_directes!$H$10:$H$204,ch_directes!$C$10:$C$204,B18)</f>
        <v>0</v>
      </c>
      <c r="R18" s="103">
        <f>SUM(P18:Q18)</f>
        <v>0</v>
      </c>
      <c r="S18" s="99">
        <f>SUMIFS(ch_indirectes!$L$16:$L$210,ch_indirectes!$D$16:$D$210,B18)</f>
        <v>0</v>
      </c>
      <c r="T18" s="99">
        <f>SUMIFS(ch_directes!$I$10:$I$204,ch_directes!$C$10:$C$204,B18)</f>
        <v>0</v>
      </c>
      <c r="U18" s="103">
        <f>SUM(S18:T18)</f>
        <v>0</v>
      </c>
    </row>
    <row r="19" spans="2:21" x14ac:dyDescent="0.25">
      <c r="B19" s="213"/>
      <c r="C19" s="88" t="s">
        <v>20</v>
      </c>
      <c r="D19" s="110">
        <f>SUM(D20:D24)</f>
        <v>0</v>
      </c>
      <c r="E19" s="110">
        <f t="shared" ref="E19:U19" si="9">SUM(E20:E24)</f>
        <v>0</v>
      </c>
      <c r="F19" s="109">
        <f t="shared" si="8"/>
        <v>0</v>
      </c>
      <c r="G19" s="110">
        <f t="shared" si="9"/>
        <v>0</v>
      </c>
      <c r="H19" s="110">
        <f t="shared" si="9"/>
        <v>0</v>
      </c>
      <c r="I19" s="109">
        <f t="shared" si="1"/>
        <v>0</v>
      </c>
      <c r="J19" s="110">
        <f t="shared" si="9"/>
        <v>0</v>
      </c>
      <c r="K19" s="110">
        <f t="shared" si="9"/>
        <v>0</v>
      </c>
      <c r="L19" s="109">
        <f t="shared" si="2"/>
        <v>0</v>
      </c>
      <c r="M19" s="110">
        <f t="shared" si="9"/>
        <v>0</v>
      </c>
      <c r="N19" s="110">
        <f t="shared" si="9"/>
        <v>0</v>
      </c>
      <c r="O19" s="109">
        <f t="shared" si="3"/>
        <v>0</v>
      </c>
      <c r="P19" s="110">
        <f t="shared" si="9"/>
        <v>0</v>
      </c>
      <c r="Q19" s="110">
        <f t="shared" si="9"/>
        <v>0</v>
      </c>
      <c r="R19" s="109">
        <f t="shared" si="9"/>
        <v>0</v>
      </c>
      <c r="S19" s="110">
        <f t="shared" si="9"/>
        <v>0</v>
      </c>
      <c r="T19" s="110">
        <f t="shared" si="9"/>
        <v>0</v>
      </c>
      <c r="U19" s="109">
        <f t="shared" si="9"/>
        <v>0</v>
      </c>
    </row>
    <row r="20" spans="2:21" x14ac:dyDescent="0.25">
      <c r="B20" s="204" t="s">
        <v>1267</v>
      </c>
      <c r="C20" s="92" t="s">
        <v>21</v>
      </c>
      <c r="D20" s="99">
        <f>SUMIFS(ch_indirectes!$G$16:$G$210,ch_indirectes!$D$16:$D$210,B20)</f>
        <v>0</v>
      </c>
      <c r="E20" s="99">
        <f>SUMIFS(ch_directes!$D$10:$D$204,ch_directes!$C$10:$C$204,B20)</f>
        <v>0</v>
      </c>
      <c r="F20" s="103">
        <f t="shared" si="8"/>
        <v>0</v>
      </c>
      <c r="G20" s="99">
        <f>SUMIFS(ch_indirectes!$H$16:$H$210,ch_indirectes!$D$16:$D$210,B20)</f>
        <v>0</v>
      </c>
      <c r="H20" s="99">
        <f>SUMIFS(ch_directes!$E$10:$E$204,ch_directes!$C$10:$C$204,B20)</f>
        <v>0</v>
      </c>
      <c r="I20" s="103">
        <f t="shared" si="1"/>
        <v>0</v>
      </c>
      <c r="J20" s="99">
        <f>SUMIFS(ch_indirectes!$I$16:$I$210,ch_indirectes!$D$16:$D$210,B20)</f>
        <v>0</v>
      </c>
      <c r="K20" s="99">
        <f>SUMIFS(ch_directes!$F$10:$F$204,ch_directes!$C$10:$C$204,B20)</f>
        <v>0</v>
      </c>
      <c r="L20" s="103">
        <f t="shared" si="2"/>
        <v>0</v>
      </c>
      <c r="M20" s="99">
        <f>SUMIFS(ch_indirectes!$J$16:$J$210,ch_indirectes!$D$16:$D$210,B20)</f>
        <v>0</v>
      </c>
      <c r="N20" s="99">
        <f>SUMIFS(ch_directes!$G$10:$G$204,ch_directes!$C$10:$C$204,B20)</f>
        <v>0</v>
      </c>
      <c r="O20" s="103">
        <f t="shared" si="3"/>
        <v>0</v>
      </c>
      <c r="P20" s="99">
        <f>SUMIFS(ch_indirectes!$K$16:$K$210,ch_indirectes!$D$16:$D$210,B20)</f>
        <v>0</v>
      </c>
      <c r="Q20" s="99">
        <f>SUMIFS(ch_directes!$H$10:$H$204,ch_directes!$C$10:$C$204,B20)</f>
        <v>0</v>
      </c>
      <c r="R20" s="103">
        <f>SUM(P20:Q20)</f>
        <v>0</v>
      </c>
      <c r="S20" s="99">
        <f>SUMIFS(ch_indirectes!$L$16:$L$210,ch_indirectes!$D$16:$D$210,B20)</f>
        <v>0</v>
      </c>
      <c r="T20" s="99">
        <f>SUMIFS(ch_directes!$I$10:$I$204,ch_directes!$C$10:$C$204,B20)</f>
        <v>0</v>
      </c>
      <c r="U20" s="103">
        <f>SUM(S20:T20)</f>
        <v>0</v>
      </c>
    </row>
    <row r="21" spans="2:21" x14ac:dyDescent="0.25">
      <c r="B21" s="204" t="s">
        <v>1268</v>
      </c>
      <c r="C21" s="92" t="s">
        <v>27</v>
      </c>
      <c r="D21" s="99">
        <f>SUMIFS(ch_indirectes!$G$16:$G$210,ch_indirectes!$D$16:$D$210,B21)</f>
        <v>0</v>
      </c>
      <c r="E21" s="99">
        <f>SUMIFS(ch_directes!$D$10:$D$204,ch_directes!$C$10:$C$204,B21)</f>
        <v>0</v>
      </c>
      <c r="F21" s="103">
        <f t="shared" si="8"/>
        <v>0</v>
      </c>
      <c r="G21" s="99">
        <f>SUMIFS(ch_indirectes!$H$16:$H$210,ch_indirectes!$D$16:$D$210,B21)</f>
        <v>0</v>
      </c>
      <c r="H21" s="99">
        <f>SUMIFS(ch_directes!$E$10:$E$204,ch_directes!$C$10:$C$204,B21)</f>
        <v>0</v>
      </c>
      <c r="I21" s="103">
        <f t="shared" si="1"/>
        <v>0</v>
      </c>
      <c r="J21" s="99">
        <f>SUMIFS(ch_indirectes!$I$16:$I$210,ch_indirectes!$D$16:$D$210,B21)</f>
        <v>0</v>
      </c>
      <c r="K21" s="99">
        <f>SUMIFS(ch_directes!$F$10:$F$204,ch_directes!$C$10:$C$204,B21)</f>
        <v>0</v>
      </c>
      <c r="L21" s="103">
        <f t="shared" si="2"/>
        <v>0</v>
      </c>
      <c r="M21" s="99">
        <f>SUMIFS(ch_indirectes!$J$16:$J$210,ch_indirectes!$D$16:$D$210,B21)</f>
        <v>0</v>
      </c>
      <c r="N21" s="99">
        <f>SUMIFS(ch_directes!$G$10:$G$204,ch_directes!$C$10:$C$204,B21)</f>
        <v>0</v>
      </c>
      <c r="O21" s="103">
        <f t="shared" si="3"/>
        <v>0</v>
      </c>
      <c r="P21" s="99">
        <f>SUMIFS(ch_indirectes!$K$16:$K$210,ch_indirectes!$D$16:$D$210,B21)</f>
        <v>0</v>
      </c>
      <c r="Q21" s="99">
        <f>SUMIFS(ch_directes!$H$10:$H$204,ch_directes!$C$10:$C$204,B21)</f>
        <v>0</v>
      </c>
      <c r="R21" s="103">
        <f>SUM(P21:Q21)</f>
        <v>0</v>
      </c>
      <c r="S21" s="99">
        <f>SUMIFS(ch_indirectes!$L$16:$L$210,ch_indirectes!$D$16:$D$210,B21)</f>
        <v>0</v>
      </c>
      <c r="T21" s="99">
        <f>SUMIFS(ch_directes!$I$10:$I$204,ch_directes!$C$10:$C$204,B21)</f>
        <v>0</v>
      </c>
      <c r="U21" s="103">
        <f>SUM(S21:T21)</f>
        <v>0</v>
      </c>
    </row>
    <row r="22" spans="2:21" x14ac:dyDescent="0.25">
      <c r="B22" s="204" t="s">
        <v>1269</v>
      </c>
      <c r="C22" s="92" t="s">
        <v>31</v>
      </c>
      <c r="D22" s="99">
        <f>SUMIFS(ch_indirectes!$G$16:$G$210,ch_indirectes!$D$16:$D$210,B22)</f>
        <v>0</v>
      </c>
      <c r="E22" s="99">
        <f>SUMIFS(ch_directes!$D$10:$D$204,ch_directes!$C$10:$C$204,B22)</f>
        <v>0</v>
      </c>
      <c r="F22" s="103">
        <f t="shared" si="8"/>
        <v>0</v>
      </c>
      <c r="G22" s="99">
        <f>SUMIFS(ch_indirectes!$H$16:$H$210,ch_indirectes!$D$16:$D$210,B22)</f>
        <v>0</v>
      </c>
      <c r="H22" s="99">
        <f>SUMIFS(ch_directes!$E$10:$E$204,ch_directes!$C$10:$C$204,B22)</f>
        <v>0</v>
      </c>
      <c r="I22" s="103">
        <f t="shared" si="1"/>
        <v>0</v>
      </c>
      <c r="J22" s="99">
        <f>SUMIFS(ch_indirectes!$I$16:$I$210,ch_indirectes!$D$16:$D$210,B22)</f>
        <v>0</v>
      </c>
      <c r="K22" s="99">
        <f>SUMIFS(ch_directes!$F$10:$F$204,ch_directes!$C$10:$C$204,B22)</f>
        <v>0</v>
      </c>
      <c r="L22" s="103">
        <f t="shared" si="2"/>
        <v>0</v>
      </c>
      <c r="M22" s="99">
        <f>SUMIFS(ch_indirectes!$J$16:$J$210,ch_indirectes!$D$16:$D$210,B22)</f>
        <v>0</v>
      </c>
      <c r="N22" s="99">
        <f>SUMIFS(ch_directes!$G$10:$G$204,ch_directes!$C$10:$C$204,B22)</f>
        <v>0</v>
      </c>
      <c r="O22" s="103">
        <f t="shared" si="3"/>
        <v>0</v>
      </c>
      <c r="P22" s="99">
        <f>SUMIFS(ch_indirectes!$K$16:$K$210,ch_indirectes!$D$16:$D$210,B22)</f>
        <v>0</v>
      </c>
      <c r="Q22" s="99">
        <f>SUMIFS(ch_directes!$H$10:$H$204,ch_directes!$C$10:$C$204,B22)</f>
        <v>0</v>
      </c>
      <c r="R22" s="103">
        <f>SUM(P22:Q22)</f>
        <v>0</v>
      </c>
      <c r="S22" s="99">
        <f>SUMIFS(ch_indirectes!$L$16:$L$210,ch_indirectes!$D$16:$D$210,B22)</f>
        <v>0</v>
      </c>
      <c r="T22" s="99">
        <f>SUMIFS(ch_directes!$I$10:$I$204,ch_directes!$C$10:$C$204,B22)</f>
        <v>0</v>
      </c>
      <c r="U22" s="103">
        <f>SUM(S22:T22)</f>
        <v>0</v>
      </c>
    </row>
    <row r="23" spans="2:21" x14ac:dyDescent="0.25">
      <c r="B23" s="204" t="s">
        <v>1270</v>
      </c>
      <c r="C23" s="92" t="s">
        <v>30</v>
      </c>
      <c r="D23" s="99">
        <f>SUMIFS(ch_indirectes!$G$16:$G$210,ch_indirectes!$D$16:$D$210,B23)</f>
        <v>0</v>
      </c>
      <c r="E23" s="99">
        <f>SUMIFS(ch_directes!$D$10:$D$204,ch_directes!$C$10:$C$204,B23)</f>
        <v>0</v>
      </c>
      <c r="F23" s="103">
        <f t="shared" si="8"/>
        <v>0</v>
      </c>
      <c r="G23" s="99">
        <f>SUMIFS(ch_indirectes!$H$16:$H$210,ch_indirectes!$D$16:$D$210,B23)</f>
        <v>0</v>
      </c>
      <c r="H23" s="99">
        <f>SUMIFS(ch_directes!$E$10:$E$204,ch_directes!$C$10:$C$204,B23)</f>
        <v>0</v>
      </c>
      <c r="I23" s="103">
        <f t="shared" si="1"/>
        <v>0</v>
      </c>
      <c r="J23" s="99">
        <f>SUMIFS(ch_indirectes!$I$16:$I$210,ch_indirectes!$D$16:$D$210,B23)</f>
        <v>0</v>
      </c>
      <c r="K23" s="99">
        <f>SUMIFS(ch_directes!$F$10:$F$204,ch_directes!$C$10:$C$204,B23)</f>
        <v>0</v>
      </c>
      <c r="L23" s="103">
        <f t="shared" si="2"/>
        <v>0</v>
      </c>
      <c r="M23" s="99">
        <f>SUMIFS(ch_indirectes!$J$16:$J$210,ch_indirectes!$D$16:$D$210,B23)</f>
        <v>0</v>
      </c>
      <c r="N23" s="99">
        <f>SUMIFS(ch_directes!$G$10:$G$204,ch_directes!$C$10:$C$204,B23)</f>
        <v>0</v>
      </c>
      <c r="O23" s="103">
        <f t="shared" si="3"/>
        <v>0</v>
      </c>
      <c r="P23" s="99">
        <f>SUMIFS(ch_indirectes!$K$16:$K$210,ch_indirectes!$D$16:$D$210,B23)</f>
        <v>0</v>
      </c>
      <c r="Q23" s="99">
        <f>SUMIFS(ch_directes!$H$10:$H$204,ch_directes!$C$10:$C$204,B23)</f>
        <v>0</v>
      </c>
      <c r="R23" s="103">
        <f>SUM(P23:Q23)</f>
        <v>0</v>
      </c>
      <c r="S23" s="99">
        <f>SUMIFS(ch_indirectes!$L$16:$L$210,ch_indirectes!$D$16:$D$210,B23)</f>
        <v>0</v>
      </c>
      <c r="T23" s="99">
        <f>SUMIFS(ch_directes!$I$10:$I$204,ch_directes!$C$10:$C$204,B23)</f>
        <v>0</v>
      </c>
      <c r="U23" s="103">
        <f>SUM(S23:T23)</f>
        <v>0</v>
      </c>
    </row>
    <row r="24" spans="2:21" x14ac:dyDescent="0.25">
      <c r="B24" s="204" t="s">
        <v>1272</v>
      </c>
      <c r="C24" s="92" t="s">
        <v>33</v>
      </c>
      <c r="D24" s="99">
        <f>SUMIFS(ch_indirectes!$G$16:$G$210,ch_indirectes!$D$16:$D$210,B24)</f>
        <v>0</v>
      </c>
      <c r="E24" s="99">
        <f>SUMIFS(ch_directes!$D$10:$D$204,ch_directes!$C$10:$C$204,B24)</f>
        <v>0</v>
      </c>
      <c r="F24" s="103">
        <f t="shared" si="8"/>
        <v>0</v>
      </c>
      <c r="G24" s="99">
        <f>SUMIFS(ch_indirectes!$H$16:$H$210,ch_indirectes!$D$16:$D$210,B24)</f>
        <v>0</v>
      </c>
      <c r="H24" s="99">
        <f>SUMIFS(ch_directes!$E$10:$E$204,ch_directes!$C$10:$C$204,B24)</f>
        <v>0</v>
      </c>
      <c r="I24" s="103">
        <f t="shared" si="1"/>
        <v>0</v>
      </c>
      <c r="J24" s="99">
        <f>SUMIFS(ch_indirectes!$I$16:$I$210,ch_indirectes!$D$16:$D$210,B24)</f>
        <v>0</v>
      </c>
      <c r="K24" s="99">
        <f>SUMIFS(ch_directes!$F$10:$F$204,ch_directes!$C$10:$C$204,B24)</f>
        <v>0</v>
      </c>
      <c r="L24" s="103">
        <f t="shared" si="2"/>
        <v>0</v>
      </c>
      <c r="M24" s="99">
        <f>SUMIFS(ch_indirectes!$J$16:$J$210,ch_indirectes!$D$16:$D$210,B24)</f>
        <v>0</v>
      </c>
      <c r="N24" s="99">
        <f>SUMIFS(ch_directes!$G$10:$G$204,ch_directes!$C$10:$C$204,B24)</f>
        <v>0</v>
      </c>
      <c r="O24" s="103">
        <f t="shared" si="3"/>
        <v>0</v>
      </c>
      <c r="P24" s="99">
        <f>SUMIFS(ch_indirectes!$K$16:$K$210,ch_indirectes!$D$16:$D$210,B24)</f>
        <v>0</v>
      </c>
      <c r="Q24" s="99">
        <f>SUMIFS(ch_directes!$H$10:$H$204,ch_directes!$C$10:$C$204,B24)</f>
        <v>0</v>
      </c>
      <c r="R24" s="103">
        <f>SUM(P24:Q24)</f>
        <v>0</v>
      </c>
      <c r="S24" s="99">
        <f>SUMIFS(ch_indirectes!$L$16:$L$210,ch_indirectes!$D$16:$D$210,B24)</f>
        <v>0</v>
      </c>
      <c r="T24" s="99">
        <f>SUMIFS(ch_directes!$I$10:$I$204,ch_directes!$C$10:$C$204,B24)</f>
        <v>0</v>
      </c>
      <c r="U24" s="103">
        <f>SUM(S24:T24)</f>
        <v>0</v>
      </c>
    </row>
    <row r="25" spans="2:21" x14ac:dyDescent="0.25">
      <c r="B25" s="213"/>
      <c r="C25" s="88" t="s">
        <v>28</v>
      </c>
      <c r="D25" s="110">
        <f>SUM(D26:D28)</f>
        <v>0</v>
      </c>
      <c r="E25" s="110">
        <f t="shared" ref="E25:U25" si="10">SUM(E26:E28)</f>
        <v>0</v>
      </c>
      <c r="F25" s="109">
        <f t="shared" si="8"/>
        <v>0</v>
      </c>
      <c r="G25" s="110">
        <f t="shared" si="10"/>
        <v>0</v>
      </c>
      <c r="H25" s="110">
        <f t="shared" si="10"/>
        <v>0</v>
      </c>
      <c r="I25" s="109">
        <f t="shared" si="1"/>
        <v>0</v>
      </c>
      <c r="J25" s="110">
        <f t="shared" si="10"/>
        <v>0</v>
      </c>
      <c r="K25" s="110">
        <f t="shared" si="10"/>
        <v>0</v>
      </c>
      <c r="L25" s="109">
        <f t="shared" si="2"/>
        <v>0</v>
      </c>
      <c r="M25" s="110">
        <f t="shared" si="10"/>
        <v>0</v>
      </c>
      <c r="N25" s="110">
        <f t="shared" si="10"/>
        <v>0</v>
      </c>
      <c r="O25" s="109">
        <f t="shared" si="3"/>
        <v>0</v>
      </c>
      <c r="P25" s="110">
        <f t="shared" si="10"/>
        <v>0</v>
      </c>
      <c r="Q25" s="110">
        <f t="shared" si="10"/>
        <v>0</v>
      </c>
      <c r="R25" s="109">
        <f t="shared" si="10"/>
        <v>0</v>
      </c>
      <c r="S25" s="110">
        <f t="shared" si="10"/>
        <v>0</v>
      </c>
      <c r="T25" s="110">
        <f t="shared" si="10"/>
        <v>0</v>
      </c>
      <c r="U25" s="109">
        <f t="shared" si="10"/>
        <v>0</v>
      </c>
    </row>
    <row r="26" spans="2:21" x14ac:dyDescent="0.25">
      <c r="B26" s="204" t="s">
        <v>1274</v>
      </c>
      <c r="C26" s="92" t="s">
        <v>29</v>
      </c>
      <c r="D26" s="99">
        <f>SUMIFS(ch_indirectes!$G$16:$G$210,ch_indirectes!$D$16:$D$210,B26)</f>
        <v>0</v>
      </c>
      <c r="E26" s="99">
        <f>SUMIFS(ch_directes!$D$10:$D$204,ch_directes!$C$10:$C$204,B26)</f>
        <v>0</v>
      </c>
      <c r="F26" s="103">
        <f t="shared" si="8"/>
        <v>0</v>
      </c>
      <c r="G26" s="99">
        <f>SUMIFS(ch_indirectes!$H$16:$H$210,ch_indirectes!$D$16:$D$210,B26)</f>
        <v>0</v>
      </c>
      <c r="H26" s="99">
        <f>SUMIFS(ch_directes!$E$10:$E$204,ch_directes!$C$10:$C$204,B26)</f>
        <v>0</v>
      </c>
      <c r="I26" s="103">
        <f t="shared" si="1"/>
        <v>0</v>
      </c>
      <c r="J26" s="99">
        <f>SUMIFS(ch_indirectes!$I$16:$I$210,ch_indirectes!$D$16:$D$210,B26)</f>
        <v>0</v>
      </c>
      <c r="K26" s="99">
        <f>SUMIFS(ch_directes!$F$10:$F$204,ch_directes!$C$10:$C$204,B26)</f>
        <v>0</v>
      </c>
      <c r="L26" s="103">
        <f t="shared" si="2"/>
        <v>0</v>
      </c>
      <c r="M26" s="99">
        <f>SUMIFS(ch_indirectes!$J$16:$J$210,ch_indirectes!$D$16:$D$210,B26)</f>
        <v>0</v>
      </c>
      <c r="N26" s="99">
        <f>SUMIFS(ch_directes!$G$10:$G$204,ch_directes!$C$10:$C$204,B26)</f>
        <v>0</v>
      </c>
      <c r="O26" s="103">
        <f t="shared" si="3"/>
        <v>0</v>
      </c>
      <c r="P26" s="99">
        <f>SUMIFS(ch_indirectes!$K$16:$K$210,ch_indirectes!$D$16:$D$210,B26)</f>
        <v>0</v>
      </c>
      <c r="Q26" s="99">
        <f>SUMIFS(ch_directes!$H$10:$H$204,ch_directes!$C$10:$C$204,B26)</f>
        <v>0</v>
      </c>
      <c r="R26" s="103">
        <f>SUM(P26:Q26)</f>
        <v>0</v>
      </c>
      <c r="S26" s="99">
        <f>SUMIFS(ch_indirectes!$L$16:$L$210,ch_indirectes!$D$16:$D$210,B26)</f>
        <v>0</v>
      </c>
      <c r="T26" s="99">
        <f>SUMIFS(ch_directes!$I$10:$I$204,ch_directes!$C$10:$C$204,B26)</f>
        <v>0</v>
      </c>
      <c r="U26" s="103">
        <f>SUM(S26:T26)</f>
        <v>0</v>
      </c>
    </row>
    <row r="27" spans="2:21" x14ac:dyDescent="0.25">
      <c r="B27" s="204" t="s">
        <v>1275</v>
      </c>
      <c r="C27" s="125" t="s">
        <v>1336</v>
      </c>
      <c r="D27" s="99">
        <f>SUMIFS(ch_indirectes!$G$16:$G$210,ch_indirectes!$D$16:$D$210,B27)</f>
        <v>0</v>
      </c>
      <c r="E27" s="99">
        <f>SUMIFS(ch_directes!$D$10:$D$204,ch_directes!$C$10:$C$204,B27)</f>
        <v>0</v>
      </c>
      <c r="F27" s="103">
        <f t="shared" si="8"/>
        <v>0</v>
      </c>
      <c r="G27" s="99">
        <f>SUMIFS(ch_indirectes!$H$16:$H$210,ch_indirectes!$D$16:$D$210,B27)</f>
        <v>0</v>
      </c>
      <c r="H27" s="99">
        <f>SUMIFS(ch_directes!$E$10:$E$204,ch_directes!$C$10:$C$204,B27)</f>
        <v>0</v>
      </c>
      <c r="I27" s="103">
        <f t="shared" si="1"/>
        <v>0</v>
      </c>
      <c r="J27" s="99">
        <f>SUMIFS(ch_indirectes!$I$16:$I$210,ch_indirectes!$D$16:$D$210,B27)</f>
        <v>0</v>
      </c>
      <c r="K27" s="99">
        <f>SUMIFS(ch_directes!$F$10:$F$204,ch_directes!$C$10:$C$204,B27)</f>
        <v>0</v>
      </c>
      <c r="L27" s="103">
        <f t="shared" si="2"/>
        <v>0</v>
      </c>
      <c r="M27" s="99">
        <f>SUMIFS(ch_indirectes!$J$16:$J$210,ch_indirectes!$D$16:$D$210,B27)</f>
        <v>0</v>
      </c>
      <c r="N27" s="99">
        <f>SUMIFS(ch_directes!$G$10:$G$204,ch_directes!$C$10:$C$204,B27)</f>
        <v>0</v>
      </c>
      <c r="O27" s="103">
        <f t="shared" si="3"/>
        <v>0</v>
      </c>
      <c r="P27" s="99">
        <f>SUMIFS(ch_indirectes!$K$16:$K$210,ch_indirectes!$D$16:$D$210,B27)</f>
        <v>0</v>
      </c>
      <c r="Q27" s="99">
        <f>SUMIFS(ch_directes!$H$10:$H$204,ch_directes!$C$10:$C$204,B27)</f>
        <v>0</v>
      </c>
      <c r="R27" s="103">
        <f>SUM(P27:Q27)</f>
        <v>0</v>
      </c>
      <c r="S27" s="99">
        <f>SUMIFS(ch_indirectes!$L$16:$L$210,ch_indirectes!$D$16:$D$210,B27)</f>
        <v>0</v>
      </c>
      <c r="T27" s="99">
        <f>SUMIFS(ch_directes!$I$10:$I$204,ch_directes!$C$10:$C$204,B27)</f>
        <v>0</v>
      </c>
      <c r="U27" s="103">
        <f>SUM(S27:T27)</f>
        <v>0</v>
      </c>
    </row>
    <row r="28" spans="2:21" x14ac:dyDescent="0.25">
      <c r="B28" s="204" t="s">
        <v>1276</v>
      </c>
      <c r="C28" s="92" t="s">
        <v>43</v>
      </c>
      <c r="D28" s="99">
        <f>SUMIFS(ch_indirectes!$G$16:$G$210,ch_indirectes!$D$16:$D$210,B28)</f>
        <v>0</v>
      </c>
      <c r="E28" s="99">
        <f>SUMIFS(ch_directes!$D$10:$D$204,ch_directes!$C$10:$C$204,B28)</f>
        <v>0</v>
      </c>
      <c r="F28" s="103">
        <f t="shared" si="8"/>
        <v>0</v>
      </c>
      <c r="G28" s="99">
        <f>SUMIFS(ch_indirectes!$H$16:$H$210,ch_indirectes!$D$16:$D$210,B28)</f>
        <v>0</v>
      </c>
      <c r="H28" s="99">
        <f>SUMIFS(ch_directes!$E$10:$E$204,ch_directes!$C$10:$C$204,B28)</f>
        <v>0</v>
      </c>
      <c r="I28" s="103">
        <f t="shared" si="1"/>
        <v>0</v>
      </c>
      <c r="J28" s="99">
        <f>SUMIFS(ch_indirectes!$I$16:$I$210,ch_indirectes!$D$16:$D$210,B28)</f>
        <v>0</v>
      </c>
      <c r="K28" s="99">
        <f>SUMIFS(ch_directes!$F$10:$F$204,ch_directes!$C$10:$C$204,B28)</f>
        <v>0</v>
      </c>
      <c r="L28" s="103">
        <f t="shared" si="2"/>
        <v>0</v>
      </c>
      <c r="M28" s="99">
        <f>SUMIFS(ch_indirectes!$J$16:$J$210,ch_indirectes!$D$16:$D$210,B28)</f>
        <v>0</v>
      </c>
      <c r="N28" s="99">
        <f>SUMIFS(ch_directes!$G$10:$G$204,ch_directes!$C$10:$C$204,B28)</f>
        <v>0</v>
      </c>
      <c r="O28" s="103">
        <f t="shared" si="3"/>
        <v>0</v>
      </c>
      <c r="P28" s="99">
        <f>SUMIFS(ch_indirectes!$K$16:$K$210,ch_indirectes!$D$16:$D$210,B28)</f>
        <v>0</v>
      </c>
      <c r="Q28" s="99">
        <f>SUMIFS(ch_directes!$H$10:$H$204,ch_directes!$C$10:$C$204,B28)</f>
        <v>0</v>
      </c>
      <c r="R28" s="103">
        <f>SUM(P28:Q28)</f>
        <v>0</v>
      </c>
      <c r="S28" s="99">
        <f>SUMIFS(ch_indirectes!$L$16:$L$210,ch_indirectes!$D$16:$D$210,B28)</f>
        <v>0</v>
      </c>
      <c r="T28" s="99">
        <f>SUMIFS(ch_directes!$I$10:$I$204,ch_directes!$C$10:$C$204,B28)</f>
        <v>0</v>
      </c>
      <c r="U28" s="103">
        <f>SUM(S28:T28)</f>
        <v>0</v>
      </c>
    </row>
    <row r="29" spans="2:21" x14ac:dyDescent="0.25">
      <c r="B29" s="213"/>
      <c r="C29" s="88" t="s">
        <v>19</v>
      </c>
      <c r="D29" s="110">
        <f>SUM(D30:D31)</f>
        <v>0</v>
      </c>
      <c r="E29" s="110">
        <f t="shared" ref="E29:U29" si="11">SUM(E30:E31)</f>
        <v>0</v>
      </c>
      <c r="F29" s="109">
        <f t="shared" si="8"/>
        <v>0</v>
      </c>
      <c r="G29" s="110">
        <f t="shared" si="11"/>
        <v>0</v>
      </c>
      <c r="H29" s="110">
        <f t="shared" si="11"/>
        <v>0</v>
      </c>
      <c r="I29" s="109">
        <f t="shared" si="1"/>
        <v>0</v>
      </c>
      <c r="J29" s="110">
        <f t="shared" si="11"/>
        <v>0</v>
      </c>
      <c r="K29" s="110">
        <f t="shared" si="11"/>
        <v>0</v>
      </c>
      <c r="L29" s="109">
        <f t="shared" si="2"/>
        <v>0</v>
      </c>
      <c r="M29" s="110">
        <f t="shared" si="11"/>
        <v>0</v>
      </c>
      <c r="N29" s="110">
        <f t="shared" si="11"/>
        <v>0</v>
      </c>
      <c r="O29" s="109">
        <f t="shared" si="3"/>
        <v>0</v>
      </c>
      <c r="P29" s="110">
        <f t="shared" si="11"/>
        <v>0</v>
      </c>
      <c r="Q29" s="110">
        <f t="shared" si="11"/>
        <v>0</v>
      </c>
      <c r="R29" s="109">
        <f t="shared" si="11"/>
        <v>0</v>
      </c>
      <c r="S29" s="110">
        <f t="shared" si="11"/>
        <v>0</v>
      </c>
      <c r="T29" s="110">
        <f t="shared" si="11"/>
        <v>0</v>
      </c>
      <c r="U29" s="109">
        <f t="shared" si="11"/>
        <v>0</v>
      </c>
    </row>
    <row r="30" spans="2:21" x14ac:dyDescent="0.25">
      <c r="B30" s="204" t="s">
        <v>1277</v>
      </c>
      <c r="C30" s="92" t="s">
        <v>46</v>
      </c>
      <c r="D30" s="99">
        <f>SUMIFS(ch_indirectes!$G$16:$G$210,ch_indirectes!$D$16:$D$210,B30)</f>
        <v>0</v>
      </c>
      <c r="E30" s="99">
        <f>SUMIFS(ch_directes!$D$10:$D$204,ch_directes!$C$10:$C$204,B30)</f>
        <v>0</v>
      </c>
      <c r="F30" s="103">
        <f t="shared" si="8"/>
        <v>0</v>
      </c>
      <c r="G30" s="99">
        <f>SUMIFS(ch_indirectes!$H$16:$H$210,ch_indirectes!$D$16:$D$210,B30)</f>
        <v>0</v>
      </c>
      <c r="H30" s="99">
        <f>SUMIFS(ch_directes!$E$10:$E$204,ch_directes!$C$10:$C$204,B30)</f>
        <v>0</v>
      </c>
      <c r="I30" s="103">
        <f t="shared" si="1"/>
        <v>0</v>
      </c>
      <c r="J30" s="99">
        <f>SUMIFS(ch_indirectes!$I$16:$I$210,ch_indirectes!$D$16:$D$210,B30)</f>
        <v>0</v>
      </c>
      <c r="K30" s="99">
        <f>SUMIFS(ch_directes!$F$10:$F$204,ch_directes!$C$10:$C$204,B30)</f>
        <v>0</v>
      </c>
      <c r="L30" s="103">
        <f t="shared" si="2"/>
        <v>0</v>
      </c>
      <c r="M30" s="99">
        <f>SUMIFS(ch_indirectes!$J$16:$J$210,ch_indirectes!$D$16:$D$210,B30)</f>
        <v>0</v>
      </c>
      <c r="N30" s="99">
        <f>SUMIFS(ch_directes!$G$10:$G$204,ch_directes!$C$10:$C$204,B30)</f>
        <v>0</v>
      </c>
      <c r="O30" s="103">
        <f t="shared" si="3"/>
        <v>0</v>
      </c>
      <c r="P30" s="99">
        <f>SUMIFS(ch_indirectes!$K$16:$K$210,ch_indirectes!$D$16:$D$210,B30)</f>
        <v>0</v>
      </c>
      <c r="Q30" s="99">
        <f>SUMIFS(ch_directes!$H$10:$H$204,ch_directes!$C$10:$C$204,B30)</f>
        <v>0</v>
      </c>
      <c r="R30" s="103">
        <f>SUM(P30:Q30)</f>
        <v>0</v>
      </c>
      <c r="S30" s="99">
        <f>SUMIFS(ch_indirectes!$L$16:$L$210,ch_indirectes!$D$16:$D$210,B30)</f>
        <v>0</v>
      </c>
      <c r="T30" s="99">
        <f>SUMIFS(ch_directes!$I$10:$I$204,ch_directes!$C$10:$C$204,B30)</f>
        <v>0</v>
      </c>
      <c r="U30" s="103">
        <f>SUM(S30:T30)</f>
        <v>0</v>
      </c>
    </row>
    <row r="31" spans="2:21" x14ac:dyDescent="0.25">
      <c r="B31" s="204" t="s">
        <v>1278</v>
      </c>
      <c r="C31" s="91" t="s">
        <v>45</v>
      </c>
      <c r="D31" s="99">
        <f>SUMIFS(ch_indirectes!$G$16:$G$210,ch_indirectes!$D$16:$D$210,B31)</f>
        <v>0</v>
      </c>
      <c r="E31" s="99">
        <f>SUMIFS(ch_directes!$D$10:$D$204,ch_directes!$C$10:$C$204,B31)</f>
        <v>0</v>
      </c>
      <c r="F31" s="103">
        <f t="shared" si="8"/>
        <v>0</v>
      </c>
      <c r="G31" s="99">
        <f>SUMIFS(ch_indirectes!$H$16:$H$210,ch_indirectes!$D$16:$D$210,B31)</f>
        <v>0</v>
      </c>
      <c r="H31" s="99">
        <f>SUMIFS(ch_directes!$E$10:$E$204,ch_directes!$C$10:$C$204,B31)</f>
        <v>0</v>
      </c>
      <c r="I31" s="103">
        <f t="shared" si="1"/>
        <v>0</v>
      </c>
      <c r="J31" s="99">
        <f>SUMIFS(ch_indirectes!$I$16:$I$210,ch_indirectes!$D$16:$D$210,B31)</f>
        <v>0</v>
      </c>
      <c r="K31" s="99">
        <f>SUMIFS(ch_directes!$F$10:$F$204,ch_directes!$C$10:$C$204,B31)</f>
        <v>0</v>
      </c>
      <c r="L31" s="103">
        <f t="shared" si="2"/>
        <v>0</v>
      </c>
      <c r="M31" s="99">
        <f>SUMIFS(ch_indirectes!$J$16:$J$210,ch_indirectes!$D$16:$D$210,B31)</f>
        <v>0</v>
      </c>
      <c r="N31" s="99">
        <f>SUMIFS(ch_directes!$G$10:$G$204,ch_directes!$C$10:$C$204,B31)</f>
        <v>0</v>
      </c>
      <c r="O31" s="103">
        <f t="shared" si="3"/>
        <v>0</v>
      </c>
      <c r="P31" s="99">
        <f>SUMIFS(ch_indirectes!$K$16:$K$210,ch_indirectes!$D$16:$D$210,B31)</f>
        <v>0</v>
      </c>
      <c r="Q31" s="99">
        <f>SUMIFS(ch_directes!$H$10:$H$204,ch_directes!$C$10:$C$204,B31)</f>
        <v>0</v>
      </c>
      <c r="R31" s="103">
        <f>SUM(P31:Q31)</f>
        <v>0</v>
      </c>
      <c r="S31" s="99">
        <f>SUMIFS(ch_indirectes!$L$16:$L$210,ch_indirectes!$D$16:$D$210,B31)</f>
        <v>0</v>
      </c>
      <c r="T31" s="99">
        <f>SUMIFS(ch_directes!$I$10:$I$204,ch_directes!$C$10:$C$204,B31)</f>
        <v>0</v>
      </c>
      <c r="U31" s="103">
        <f>SUM(S31:T31)</f>
        <v>0</v>
      </c>
    </row>
    <row r="32" spans="2:21" x14ac:dyDescent="0.25">
      <c r="B32" s="204" t="s">
        <v>1318</v>
      </c>
      <c r="C32" s="91" t="s">
        <v>1319</v>
      </c>
      <c r="D32" s="99">
        <f>SUMIFS(ch_indirectes!$G$16:$G$210,ch_indirectes!$D$16:$D$210,B32)</f>
        <v>0</v>
      </c>
      <c r="E32" s="99">
        <f>SUMIFS(ch_directes!$D$10:$D$204,ch_directes!$C$10:$C$204,B32)</f>
        <v>0</v>
      </c>
      <c r="F32" s="103">
        <f t="shared" ref="F32" si="12">SUM(D32:E32)</f>
        <v>0</v>
      </c>
      <c r="G32" s="99">
        <f>SUMIFS(ch_indirectes!$H$16:$H$210,ch_indirectes!$D$16:$D$210,B32)</f>
        <v>0</v>
      </c>
      <c r="H32" s="99">
        <f>SUMIFS(ch_directes!$E$10:$E$204,ch_directes!$C$10:$C$204,B32)</f>
        <v>0</v>
      </c>
      <c r="I32" s="103">
        <f t="shared" ref="I32" si="13">SUM(G32:H32)</f>
        <v>0</v>
      </c>
      <c r="J32" s="99">
        <f>SUMIFS(ch_indirectes!$I$16:$I$210,ch_indirectes!$D$16:$D$210,B32)</f>
        <v>0</v>
      </c>
      <c r="K32" s="99">
        <f>SUMIFS(ch_directes!$F$10:$F$204,ch_directes!$C$10:$C$204,B32)</f>
        <v>0</v>
      </c>
      <c r="L32" s="103">
        <f t="shared" ref="L32" si="14">SUM(J32:K32)</f>
        <v>0</v>
      </c>
      <c r="M32" s="99">
        <f>SUMIFS(ch_indirectes!$J$16:$J$210,ch_indirectes!$D$16:$D$210,B32)</f>
        <v>0</v>
      </c>
      <c r="N32" s="99">
        <f>SUMIFS(ch_directes!$G$10:$G$204,ch_directes!$C$10:$C$204,B32)</f>
        <v>0</v>
      </c>
      <c r="O32" s="103">
        <f t="shared" ref="O32" si="15">SUM(M32:N32)</f>
        <v>0</v>
      </c>
      <c r="P32" s="99">
        <f>SUMIFS(ch_indirectes!$K$16:$K$210,ch_indirectes!$D$16:$D$210,B32)</f>
        <v>0</v>
      </c>
      <c r="Q32" s="99">
        <f>SUMIFS(ch_directes!$H$10:$H$204,ch_directes!$C$10:$C$204,B32)</f>
        <v>0</v>
      </c>
      <c r="R32" s="103">
        <f>SUM(P32:Q32)</f>
        <v>0</v>
      </c>
      <c r="S32" s="99">
        <f>SUMIFS(ch_indirectes!$L$16:$L$210,ch_indirectes!$D$16:$D$210,B32)</f>
        <v>0</v>
      </c>
      <c r="T32" s="99">
        <f>SUMIFS(ch_directes!$I$10:$I$204,ch_directes!$C$10:$C$204,B32)</f>
        <v>0</v>
      </c>
      <c r="U32" s="103">
        <f>SUM(S32:T32)</f>
        <v>0</v>
      </c>
    </row>
    <row r="33" spans="2:21" x14ac:dyDescent="0.25">
      <c r="B33" s="213"/>
      <c r="C33" s="88" t="s">
        <v>1384</v>
      </c>
      <c r="D33" s="108">
        <f t="shared" ref="D33:U33" si="16">SUM(D34:D36)</f>
        <v>0</v>
      </c>
      <c r="E33" s="108">
        <f t="shared" si="16"/>
        <v>0</v>
      </c>
      <c r="F33" s="109">
        <f t="shared" si="16"/>
        <v>0</v>
      </c>
      <c r="G33" s="108">
        <f t="shared" si="16"/>
        <v>0</v>
      </c>
      <c r="H33" s="108">
        <f t="shared" si="16"/>
        <v>0</v>
      </c>
      <c r="I33" s="109">
        <f t="shared" si="16"/>
        <v>0</v>
      </c>
      <c r="J33" s="108">
        <f t="shared" si="16"/>
        <v>0</v>
      </c>
      <c r="K33" s="108">
        <f t="shared" si="16"/>
        <v>0</v>
      </c>
      <c r="L33" s="109">
        <f t="shared" si="16"/>
        <v>0</v>
      </c>
      <c r="M33" s="108">
        <f t="shared" si="16"/>
        <v>0</v>
      </c>
      <c r="N33" s="108">
        <f t="shared" si="16"/>
        <v>0</v>
      </c>
      <c r="O33" s="109">
        <f t="shared" si="16"/>
        <v>0</v>
      </c>
      <c r="P33" s="108">
        <f t="shared" si="16"/>
        <v>0</v>
      </c>
      <c r="Q33" s="108">
        <f t="shared" si="16"/>
        <v>0</v>
      </c>
      <c r="R33" s="109">
        <f t="shared" si="16"/>
        <v>0</v>
      </c>
      <c r="S33" s="108">
        <f t="shared" si="16"/>
        <v>0</v>
      </c>
      <c r="T33" s="108">
        <f t="shared" si="16"/>
        <v>0</v>
      </c>
      <c r="U33" s="109">
        <f t="shared" si="16"/>
        <v>0</v>
      </c>
    </row>
    <row r="34" spans="2:21" x14ac:dyDescent="0.25">
      <c r="B34" s="204" t="s">
        <v>1283</v>
      </c>
      <c r="C34" s="91" t="s">
        <v>24</v>
      </c>
      <c r="D34" s="99">
        <f>SUMIFS(ch_indirectes!$G$16:$G$210,ch_indirectes!$D$16:$D$210,B34)</f>
        <v>0</v>
      </c>
      <c r="E34" s="99">
        <f>SUMIFS(ch_directes!$D$10:$D$204,ch_directes!$C$10:$C$204,B34)</f>
        <v>0</v>
      </c>
      <c r="F34" s="103">
        <f t="shared" si="8"/>
        <v>0</v>
      </c>
      <c r="G34" s="99">
        <f>SUMIFS(ch_indirectes!$H$16:$H$210,ch_indirectes!$D$16:$D$210,B34)</f>
        <v>0</v>
      </c>
      <c r="H34" s="99">
        <f>SUMIFS(ch_directes!$E$10:$E$204,ch_directes!$C$10:$C$204,B34)</f>
        <v>0</v>
      </c>
      <c r="I34" s="103">
        <f t="shared" si="1"/>
        <v>0</v>
      </c>
      <c r="J34" s="99">
        <f>SUMIFS(ch_indirectes!$I$16:$I$210,ch_indirectes!$D$16:$D$210,B34)</f>
        <v>0</v>
      </c>
      <c r="K34" s="99">
        <f>SUMIFS(ch_directes!$F$10:$F$204,ch_directes!$C$10:$C$204,B34)</f>
        <v>0</v>
      </c>
      <c r="L34" s="103">
        <f t="shared" si="2"/>
        <v>0</v>
      </c>
      <c r="M34" s="99">
        <f>SUMIFS(ch_indirectes!$J$16:$J$210,ch_indirectes!$D$16:$D$210,B34)</f>
        <v>0</v>
      </c>
      <c r="N34" s="99">
        <f>SUMIFS(ch_directes!$G$10:$G$204,ch_directes!$C$10:$C$204,B34)</f>
        <v>0</v>
      </c>
      <c r="O34" s="103">
        <f t="shared" si="3"/>
        <v>0</v>
      </c>
      <c r="P34" s="99">
        <f>SUMIFS(ch_indirectes!$K$16:$K$210,ch_indirectes!$D$16:$D$210,B34)</f>
        <v>0</v>
      </c>
      <c r="Q34" s="99">
        <f>SUMIFS(ch_directes!$H$10:$H$204,ch_directes!$C$10:$C$204,B34)</f>
        <v>0</v>
      </c>
      <c r="R34" s="103">
        <f>SUM(P34:Q34)</f>
        <v>0</v>
      </c>
      <c r="S34" s="99">
        <f>SUMIFS(ch_indirectes!$L$16:$L$210,ch_indirectes!$D$16:$D$210,B34)</f>
        <v>0</v>
      </c>
      <c r="T34" s="99">
        <f>SUMIFS(ch_directes!$I$10:$I$204,ch_directes!$C$10:$C$204,B34)</f>
        <v>0</v>
      </c>
      <c r="U34" s="103">
        <f>SUM(S34:T34)</f>
        <v>0</v>
      </c>
    </row>
    <row r="35" spans="2:21" x14ac:dyDescent="0.25">
      <c r="B35" s="204" t="s">
        <v>1206</v>
      </c>
      <c r="C35" s="91" t="s">
        <v>41</v>
      </c>
      <c r="D35" s="99">
        <f>SUMIFS(ch_indirectes!$G$16:$G$210,ch_indirectes!$D$16:$D$210,B35)</f>
        <v>0</v>
      </c>
      <c r="E35" s="99">
        <f>SUMIFS(ch_directes!$D$10:$D$204,ch_directes!$C$10:$C$204,B35)</f>
        <v>0</v>
      </c>
      <c r="F35" s="103">
        <f>SUM(D35:E35)</f>
        <v>0</v>
      </c>
      <c r="G35" s="99">
        <f>SUMIFS(ch_indirectes!$H$16:$H$210,ch_indirectes!$D$16:$D$210,B35)</f>
        <v>0</v>
      </c>
      <c r="H35" s="99">
        <f>SUMIFS(ch_directes!$E$10:$E$204,ch_directes!$C$10:$C$204,B35)</f>
        <v>0</v>
      </c>
      <c r="I35" s="103">
        <f>SUM(G35:H35)</f>
        <v>0</v>
      </c>
      <c r="J35" s="99">
        <f>SUMIFS(ch_indirectes!$I$16:$I$210,ch_indirectes!$D$16:$D$210,B35)</f>
        <v>0</v>
      </c>
      <c r="K35" s="99">
        <f>SUMIFS(ch_directes!$F$10:$F$204,ch_directes!$C$10:$C$204,B35)</f>
        <v>0</v>
      </c>
      <c r="L35" s="103">
        <f>SUM(J35:K35)</f>
        <v>0</v>
      </c>
      <c r="M35" s="99">
        <f>SUMIFS(ch_indirectes!$J$16:$J$210,ch_indirectes!$D$16:$D$210,B35)</f>
        <v>0</v>
      </c>
      <c r="N35" s="99">
        <f>SUMIFS(ch_directes!$G$10:$G$204,ch_directes!$C$10:$C$204,B35)</f>
        <v>0</v>
      </c>
      <c r="O35" s="103">
        <f>SUM(M35:N35)</f>
        <v>0</v>
      </c>
      <c r="P35" s="99">
        <f>SUMIFS(ch_indirectes!$K$16:$K$210,ch_indirectes!$D$16:$D$210,B35)</f>
        <v>0</v>
      </c>
      <c r="Q35" s="99">
        <f>SUMIFS(ch_directes!$H$10:$H$204,ch_directes!$C$10:$C$204,B35)</f>
        <v>0</v>
      </c>
      <c r="R35" s="103">
        <f>SUM(P35:Q35)</f>
        <v>0</v>
      </c>
      <c r="S35" s="99">
        <f>SUMIFS(ch_indirectes!$L$16:$L$210,ch_indirectes!$D$16:$D$210,B35)</f>
        <v>0</v>
      </c>
      <c r="T35" s="99">
        <f>SUMIFS(ch_directes!$I$10:$I$204,ch_directes!$C$10:$C$204,B35)</f>
        <v>0</v>
      </c>
      <c r="U35" s="103">
        <f>SUM(S35:T35)</f>
        <v>0</v>
      </c>
    </row>
    <row r="36" spans="2:21" x14ac:dyDescent="0.25">
      <c r="B36" s="204" t="s">
        <v>1207</v>
      </c>
      <c r="C36" s="91" t="s">
        <v>44</v>
      </c>
      <c r="D36" s="99">
        <f>SUMIFS(ch_indirectes!$G$16:$G$210,ch_indirectes!$D$16:$D$210,B36)</f>
        <v>0</v>
      </c>
      <c r="E36" s="99">
        <f>SUMIFS(ch_directes!$D$10:$D$204,ch_directes!$C$10:$C$204,B36)</f>
        <v>0</v>
      </c>
      <c r="F36" s="103">
        <f>SUM(D36:E36)</f>
        <v>0</v>
      </c>
      <c r="G36" s="99">
        <f>SUMIFS(ch_indirectes!$H$16:$H$210,ch_indirectes!$D$16:$D$210,B36)</f>
        <v>0</v>
      </c>
      <c r="H36" s="99">
        <f>SUMIFS(ch_directes!$E$10:$E$204,ch_directes!$C$10:$C$204,B36)</f>
        <v>0</v>
      </c>
      <c r="I36" s="103">
        <f>SUM(G36:H36)</f>
        <v>0</v>
      </c>
      <c r="J36" s="99">
        <f>SUMIFS(ch_indirectes!$I$16:$I$210,ch_indirectes!$D$16:$D$210,B36)</f>
        <v>0</v>
      </c>
      <c r="K36" s="99">
        <f>SUMIFS(ch_directes!$F$10:$F$204,ch_directes!$C$10:$C$204,B36)</f>
        <v>0</v>
      </c>
      <c r="L36" s="103">
        <f>SUM(J36:K36)</f>
        <v>0</v>
      </c>
      <c r="M36" s="99">
        <f>SUMIFS(ch_indirectes!$J$16:$J$210,ch_indirectes!$D$16:$D$210,B36)</f>
        <v>0</v>
      </c>
      <c r="N36" s="99">
        <f>SUMIFS(ch_directes!$G$10:$G$204,ch_directes!$C$10:$C$204,B36)</f>
        <v>0</v>
      </c>
      <c r="O36" s="103">
        <f>SUM(M36:N36)</f>
        <v>0</v>
      </c>
      <c r="P36" s="99">
        <f>SUMIFS(ch_indirectes!$K$16:$K$210,ch_indirectes!$D$16:$D$210,B36)</f>
        <v>0</v>
      </c>
      <c r="Q36" s="99">
        <f>SUMIFS(ch_directes!$H$10:$H$204,ch_directes!$C$10:$C$204,B36)</f>
        <v>0</v>
      </c>
      <c r="R36" s="103">
        <f>SUM(P36:Q36)</f>
        <v>0</v>
      </c>
      <c r="S36" s="99">
        <f>SUMIFS(ch_indirectes!$L$16:$L$210,ch_indirectes!$D$16:$D$210,B36)</f>
        <v>0</v>
      </c>
      <c r="T36" s="99">
        <f>SUMIFS(ch_directes!$I$10:$I$204,ch_directes!$C$10:$C$204,B36)</f>
        <v>0</v>
      </c>
      <c r="U36" s="103">
        <f>SUM(S36:T36)</f>
        <v>0</v>
      </c>
    </row>
    <row r="37" spans="2:21" x14ac:dyDescent="0.25">
      <c r="B37" s="213"/>
      <c r="C37" s="88" t="s">
        <v>1312</v>
      </c>
      <c r="D37" s="106"/>
      <c r="E37" s="106"/>
      <c r="F37" s="107">
        <f>SUM(F38:F40)</f>
        <v>0</v>
      </c>
      <c r="G37" s="106"/>
      <c r="H37" s="106"/>
      <c r="I37" s="107">
        <f>SUM(I38:I40)</f>
        <v>0</v>
      </c>
      <c r="J37" s="106"/>
      <c r="K37" s="106"/>
      <c r="L37" s="107">
        <f>SUM(L38:L40)</f>
        <v>0</v>
      </c>
      <c r="M37" s="106"/>
      <c r="N37" s="106"/>
      <c r="O37" s="107">
        <f>SUM(O38:O40)</f>
        <v>0</v>
      </c>
      <c r="P37" s="106"/>
      <c r="Q37" s="106"/>
      <c r="R37" s="107">
        <f>SUM(R38:R40)</f>
        <v>0</v>
      </c>
      <c r="S37" s="106"/>
      <c r="T37" s="106"/>
      <c r="U37" s="107">
        <f>SUM(U38:U40)</f>
        <v>0</v>
      </c>
    </row>
    <row r="38" spans="2:21" x14ac:dyDescent="0.25">
      <c r="B38" s="204" t="s">
        <v>1271</v>
      </c>
      <c r="C38" s="92" t="s">
        <v>32</v>
      </c>
      <c r="D38" s="105"/>
      <c r="E38" s="105"/>
      <c r="F38" s="104">
        <f>SUMIFS(tab_annuites!$F$14:$F$33,tab_annuites!$C$14:$C$33,$B38)</f>
        <v>0</v>
      </c>
      <c r="G38" s="105"/>
      <c r="H38" s="105"/>
      <c r="I38" s="104">
        <f>SUMIFS(tab_annuites!$G$14:$G$33,tab_annuites!$C$14:$C$33,$B38)</f>
        <v>0</v>
      </c>
      <c r="J38" s="105"/>
      <c r="K38" s="105"/>
      <c r="L38" s="104">
        <f>SUMIFS(tab_annuites!$H$14:$H$33,tab_annuites!$C$14:$C$33,$B38)</f>
        <v>0</v>
      </c>
      <c r="M38" s="105"/>
      <c r="N38" s="105"/>
      <c r="O38" s="104">
        <f>SUMIFS(tab_annuites!$I$14:$I$33,tab_annuites!$C$14:$C$33,$B38)</f>
        <v>0</v>
      </c>
      <c r="P38" s="105"/>
      <c r="Q38" s="105"/>
      <c r="R38" s="104">
        <f>SUMIFS(tab_annuites!$J$14:$J$33,tab_annuites!$C$14:$C$33,$B38)</f>
        <v>0</v>
      </c>
      <c r="S38" s="105"/>
      <c r="T38" s="105"/>
      <c r="U38" s="104">
        <f>SUMIFS(tab_annuites!$K$14:$K$33,tab_annuites!$C$14:$C$33,$B38)</f>
        <v>0</v>
      </c>
    </row>
    <row r="39" spans="2:21" x14ac:dyDescent="0.25">
      <c r="B39" s="204" t="s">
        <v>1273</v>
      </c>
      <c r="C39" s="92" t="s">
        <v>23</v>
      </c>
      <c r="D39" s="105"/>
      <c r="E39" s="105"/>
      <c r="F39" s="104">
        <f>SUMIFS(tab_annuites!$F$14:$F$33,tab_annuites!$C$14:$C$33,$B39)</f>
        <v>0</v>
      </c>
      <c r="G39" s="105"/>
      <c r="H39" s="105"/>
      <c r="I39" s="104">
        <f>SUMIFS(tab_annuites!$G$14:$G$33,tab_annuites!$C$14:$C$33,$B39)</f>
        <v>0</v>
      </c>
      <c r="J39" s="105"/>
      <c r="K39" s="105"/>
      <c r="L39" s="104">
        <f>SUMIFS(tab_annuites!$H$14:$H$33,tab_annuites!$C$14:$C$33,$B39)</f>
        <v>0</v>
      </c>
      <c r="M39" s="105"/>
      <c r="N39" s="105"/>
      <c r="O39" s="104">
        <f>SUMIFS(tab_annuites!$I$14:$I$33,tab_annuites!$C$14:$C$33,$B39)</f>
        <v>0</v>
      </c>
      <c r="P39" s="105"/>
      <c r="Q39" s="105"/>
      <c r="R39" s="104">
        <f>SUMIFS(tab_annuites!$J$14:$J$33,tab_annuites!$C$14:$C$33,$B39)</f>
        <v>0</v>
      </c>
      <c r="S39" s="105"/>
      <c r="T39" s="105"/>
      <c r="U39" s="104">
        <f>SUMIFS(tab_annuites!$K$14:$K$33,tab_annuites!$C$14:$C$33,$B39)</f>
        <v>0</v>
      </c>
    </row>
    <row r="40" spans="2:21" x14ac:dyDescent="0.25">
      <c r="B40" s="204" t="s">
        <v>1314</v>
      </c>
      <c r="C40" s="92" t="s">
        <v>1313</v>
      </c>
      <c r="D40" s="105"/>
      <c r="E40" s="105"/>
      <c r="F40" s="104">
        <f>SUMIFS(tab_annuites!$F$14:$F$33,tab_annuites!$C$14:$C$33,$B40)</f>
        <v>0</v>
      </c>
      <c r="G40" s="105"/>
      <c r="H40" s="105"/>
      <c r="I40" s="104">
        <f>SUMIFS(tab_annuites!$G$14:$G$33,tab_annuites!$C$14:$C$33,$B40)</f>
        <v>0</v>
      </c>
      <c r="J40" s="105"/>
      <c r="K40" s="105"/>
      <c r="L40" s="104">
        <f>SUMIFS(tab_annuites!$H$14:$H$33,tab_annuites!$C$14:$C$33,$B40)</f>
        <v>0</v>
      </c>
      <c r="M40" s="105"/>
      <c r="N40" s="105"/>
      <c r="O40" s="104">
        <f>SUMIFS(tab_annuites!$I$14:$I$33,tab_annuites!$C$14:$C$33,$B40)</f>
        <v>0</v>
      </c>
      <c r="P40" s="105"/>
      <c r="Q40" s="105"/>
      <c r="R40" s="104">
        <f>SUMIFS(tab_annuites!$J$14:$J$33,tab_annuites!$C$14:$C$33,$B40)</f>
        <v>0</v>
      </c>
      <c r="S40" s="105"/>
      <c r="T40" s="105"/>
      <c r="U40" s="104">
        <f>SUMIFS(tab_annuites!$K$14:$K$33,tab_annuites!$C$14:$C$33,$B40)</f>
        <v>0</v>
      </c>
    </row>
    <row r="41" spans="2:21" x14ac:dyDescent="0.25">
      <c r="B41" s="215"/>
      <c r="C41" s="88" t="s">
        <v>34</v>
      </c>
      <c r="D41" s="107" t="e">
        <f>SUM(D42:D44)</f>
        <v>#DIV/0!</v>
      </c>
      <c r="E41" s="107" t="e">
        <f>SUM(E42:E44)</f>
        <v>#DIV/0!</v>
      </c>
      <c r="F41" s="109" t="e">
        <f>SUM(D41:E41)</f>
        <v>#DIV/0!</v>
      </c>
      <c r="G41" s="107" t="e">
        <f>SUM(G42:G44)</f>
        <v>#DIV/0!</v>
      </c>
      <c r="H41" s="107" t="e">
        <f>SUM(H42:H44)</f>
        <v>#DIV/0!</v>
      </c>
      <c r="I41" s="109" t="e">
        <f>SUM(G41:H41)</f>
        <v>#DIV/0!</v>
      </c>
      <c r="J41" s="107" t="e">
        <f>SUM(J42:J44)</f>
        <v>#DIV/0!</v>
      </c>
      <c r="K41" s="107" t="e">
        <f>SUM(K42:K44)</f>
        <v>#DIV/0!</v>
      </c>
      <c r="L41" s="109" t="e">
        <f>SUM(J41:K41)</f>
        <v>#DIV/0!</v>
      </c>
      <c r="M41" s="107" t="e">
        <f>SUM(M42:M44)</f>
        <v>#DIV/0!</v>
      </c>
      <c r="N41" s="107" t="e">
        <f>SUM(N42:N44)</f>
        <v>#DIV/0!</v>
      </c>
      <c r="O41" s="109" t="e">
        <f>SUM(M41:N41)</f>
        <v>#DIV/0!</v>
      </c>
      <c r="P41" s="107" t="e">
        <f>SUM(P42:P44)</f>
        <v>#DIV/0!</v>
      </c>
      <c r="Q41" s="107" t="e">
        <f>SUM(Q42:Q44)</f>
        <v>#DIV/0!</v>
      </c>
      <c r="R41" s="109" t="e">
        <f>SUM(P41:Q41)</f>
        <v>#DIV/0!</v>
      </c>
      <c r="S41" s="107" t="e">
        <f>SUM(S42:S44)</f>
        <v>#DIV/0!</v>
      </c>
      <c r="T41" s="107" t="e">
        <f>SUM(T42:T44)</f>
        <v>#DIV/0!</v>
      </c>
      <c r="U41" s="109" t="e">
        <f>SUM(S41:T41)</f>
        <v>#DIV/0!</v>
      </c>
    </row>
    <row r="42" spans="2:21" x14ac:dyDescent="0.25">
      <c r="B42" s="204" t="s">
        <v>1279</v>
      </c>
      <c r="C42" s="92" t="s">
        <v>48</v>
      </c>
      <c r="D42" s="129" t="e">
        <f>clefs_maraichage!C$12*clefs_maraichage!C$13*COUT_TRAVAIL!$E$28</f>
        <v>#DIV/0!</v>
      </c>
      <c r="E42" s="104" t="e">
        <f>clefs_maraichage!C11*clefs_maraichage!C13*COUT_TRAVAIL!$E$28</f>
        <v>#DIV/0!</v>
      </c>
      <c r="F42" s="130" t="e">
        <f>SUM(D42:E42)</f>
        <v>#DIV/0!</v>
      </c>
      <c r="G42" s="129" t="e">
        <f>clefs_maraichage!D$12*clefs_maraichage!D$13*COUT_TRAVAIL!$E$28</f>
        <v>#DIV/0!</v>
      </c>
      <c r="H42" s="104" t="e">
        <f>clefs_maraichage!D11*clefs_maraichage!D13*COUT_TRAVAIL!$E$28</f>
        <v>#DIV/0!</v>
      </c>
      <c r="I42" s="130" t="e">
        <f>SUM(G42:H42)</f>
        <v>#DIV/0!</v>
      </c>
      <c r="J42" s="129" t="e">
        <f>clefs_maraichage!E$12*clefs_maraichage!E$13*COUT_TRAVAIL!$E$28</f>
        <v>#DIV/0!</v>
      </c>
      <c r="K42" s="104" t="e">
        <f>clefs_maraichage!E11*clefs_maraichage!E13*COUT_TRAVAIL!$E$28</f>
        <v>#DIV/0!</v>
      </c>
      <c r="L42" s="130" t="e">
        <f>SUM(J42:K42)</f>
        <v>#DIV/0!</v>
      </c>
      <c r="M42" s="129" t="e">
        <f>clefs_maraichage!F$12*clefs_maraichage!F$13*COUT_TRAVAIL!$E$28</f>
        <v>#DIV/0!</v>
      </c>
      <c r="N42" s="104" t="e">
        <f>clefs_maraichage!F11*clefs_maraichage!F13*COUT_TRAVAIL!$E$28</f>
        <v>#DIV/0!</v>
      </c>
      <c r="O42" s="130" t="e">
        <f>SUM(M42:N42)</f>
        <v>#DIV/0!</v>
      </c>
      <c r="P42" s="129" t="e">
        <f>clefs_maraichage!G$12*clefs_maraichage!G$13*COUT_TRAVAIL!$E$28</f>
        <v>#DIV/0!</v>
      </c>
      <c r="Q42" s="104" t="e">
        <f>clefs_maraichage!G11*clefs_maraichage!G13*COUT_TRAVAIL!$E$28</f>
        <v>#DIV/0!</v>
      </c>
      <c r="R42" s="130" t="e">
        <f>SUM(P42:Q42)</f>
        <v>#DIV/0!</v>
      </c>
      <c r="S42" s="129" t="e">
        <f>clefs_maraichage!H$12*clefs_maraichage!H$13*COUT_TRAVAIL!$E$28</f>
        <v>#DIV/0!</v>
      </c>
      <c r="T42" s="104" t="e">
        <f>clefs_maraichage!H11*clefs_maraichage!H13*COUT_TRAVAIL!$E$28</f>
        <v>#DIV/0!</v>
      </c>
      <c r="U42" s="130" t="e">
        <f>SUM(S42:T42)</f>
        <v>#DIV/0!</v>
      </c>
    </row>
    <row r="43" spans="2:21" x14ac:dyDescent="0.25">
      <c r="B43" s="204" t="s">
        <v>1280</v>
      </c>
      <c r="C43" s="92" t="s">
        <v>49</v>
      </c>
      <c r="D43" s="129" t="e">
        <f>clefs_maraichage!C$12*clefs_maraichage!C$14*COUT_TRAVAIL!$E$30</f>
        <v>#DIV/0!</v>
      </c>
      <c r="E43" s="104" t="e">
        <f>clefs_maraichage!C11*clefs_maraichage!C14*COUT_TRAVAIL!$E$30</f>
        <v>#DIV/0!</v>
      </c>
      <c r="F43" s="130" t="e">
        <f>SUM(D43:E43)</f>
        <v>#DIV/0!</v>
      </c>
      <c r="G43" s="129" t="e">
        <f>clefs_maraichage!D$12*clefs_maraichage!D$14*COUT_TRAVAIL!$E$30</f>
        <v>#DIV/0!</v>
      </c>
      <c r="H43" s="104" t="e">
        <f>clefs_maraichage!D11*clefs_maraichage!D14*COUT_TRAVAIL!$E$30</f>
        <v>#DIV/0!</v>
      </c>
      <c r="I43" s="130" t="e">
        <f t="shared" ref="I43:I44" si="17">SUM(G43:H43)</f>
        <v>#DIV/0!</v>
      </c>
      <c r="J43" s="129" t="e">
        <f>clefs_maraichage!E$12*clefs_maraichage!E$14*COUT_TRAVAIL!$E$30</f>
        <v>#DIV/0!</v>
      </c>
      <c r="K43" s="104" t="e">
        <f>clefs_maraichage!E11*clefs_maraichage!E14*COUT_TRAVAIL!$E$30</f>
        <v>#DIV/0!</v>
      </c>
      <c r="L43" s="130" t="e">
        <f t="shared" ref="L43:L44" si="18">SUM(J43:K43)</f>
        <v>#DIV/0!</v>
      </c>
      <c r="M43" s="129" t="e">
        <f>clefs_maraichage!F$12*clefs_maraichage!F$14*COUT_TRAVAIL!$E$30</f>
        <v>#DIV/0!</v>
      </c>
      <c r="N43" s="104" t="e">
        <f>clefs_maraichage!F11*clefs_maraichage!F14*COUT_TRAVAIL!$E$30</f>
        <v>#DIV/0!</v>
      </c>
      <c r="O43" s="130" t="e">
        <f t="shared" ref="O43:O44" si="19">SUM(M43:N43)</f>
        <v>#DIV/0!</v>
      </c>
      <c r="P43" s="129" t="e">
        <f>clefs_maraichage!G$12*clefs_maraichage!G$14*COUT_TRAVAIL!$E$30</f>
        <v>#DIV/0!</v>
      </c>
      <c r="Q43" s="104" t="e">
        <f>clefs_maraichage!G11*clefs_maraichage!G14*COUT_TRAVAIL!$E$30</f>
        <v>#DIV/0!</v>
      </c>
      <c r="R43" s="130" t="e">
        <f t="shared" ref="R43:R44" si="20">SUM(P43:Q43)</f>
        <v>#DIV/0!</v>
      </c>
      <c r="S43" s="129" t="e">
        <f>clefs_maraichage!H$12*clefs_maraichage!H$14*COUT_TRAVAIL!$E$30</f>
        <v>#DIV/0!</v>
      </c>
      <c r="T43" s="104" t="e">
        <f>clefs_maraichage!H11*clefs_maraichage!H14*COUT_TRAVAIL!$E$30</f>
        <v>#DIV/0!</v>
      </c>
      <c r="U43" s="130" t="e">
        <f t="shared" ref="U43:U44" si="21">SUM(S43:T43)</f>
        <v>#DIV/0!</v>
      </c>
    </row>
    <row r="44" spans="2:21" x14ac:dyDescent="0.25">
      <c r="B44" s="204" t="s">
        <v>1281</v>
      </c>
      <c r="C44" s="92" t="s">
        <v>35</v>
      </c>
      <c r="D44" s="129" t="e">
        <f>clefs_maraichage!C$12*clefs_maraichage!C$15*COUT_TRAVAIL!$E$32</f>
        <v>#DIV/0!</v>
      </c>
      <c r="E44" s="104" t="e">
        <f>clefs_maraichage!C11*clefs_maraichage!C15*COUT_TRAVAIL!$E$32</f>
        <v>#DIV/0!</v>
      </c>
      <c r="F44" s="130" t="e">
        <f>SUM(D44:E44)</f>
        <v>#DIV/0!</v>
      </c>
      <c r="G44" s="129" t="e">
        <f>clefs_maraichage!D$12*clefs_maraichage!D$15*COUT_TRAVAIL!$E$32</f>
        <v>#DIV/0!</v>
      </c>
      <c r="H44" s="104" t="e">
        <f>clefs_maraichage!D11*clefs_maraichage!D15*COUT_TRAVAIL!$E$32</f>
        <v>#DIV/0!</v>
      </c>
      <c r="I44" s="130" t="e">
        <f t="shared" si="17"/>
        <v>#DIV/0!</v>
      </c>
      <c r="J44" s="129" t="e">
        <f>clefs_maraichage!E$12*clefs_maraichage!E$15*COUT_TRAVAIL!$E$32</f>
        <v>#DIV/0!</v>
      </c>
      <c r="K44" s="104" t="e">
        <f>clefs_maraichage!E11*clefs_maraichage!E15*COUT_TRAVAIL!$E$32</f>
        <v>#DIV/0!</v>
      </c>
      <c r="L44" s="130" t="e">
        <f t="shared" si="18"/>
        <v>#DIV/0!</v>
      </c>
      <c r="M44" s="129" t="e">
        <f>clefs_maraichage!F$12*clefs_maraichage!F$15*COUT_TRAVAIL!$E$32</f>
        <v>#DIV/0!</v>
      </c>
      <c r="N44" s="104" t="e">
        <f>clefs_maraichage!F11*clefs_maraichage!F15*COUT_TRAVAIL!$E$32</f>
        <v>#DIV/0!</v>
      </c>
      <c r="O44" s="130" t="e">
        <f t="shared" si="19"/>
        <v>#DIV/0!</v>
      </c>
      <c r="P44" s="129" t="e">
        <f>clefs_maraichage!G$12*clefs_maraichage!G$15*COUT_TRAVAIL!$E$32</f>
        <v>#DIV/0!</v>
      </c>
      <c r="Q44" s="104" t="e">
        <f>clefs_maraichage!G11*clefs_maraichage!G15*COUT_TRAVAIL!$E$32</f>
        <v>#DIV/0!</v>
      </c>
      <c r="R44" s="130" t="e">
        <f t="shared" si="20"/>
        <v>#DIV/0!</v>
      </c>
      <c r="S44" s="129" t="e">
        <f>clefs_maraichage!H$12*clefs_maraichage!H$15*COUT_TRAVAIL!$E$32</f>
        <v>#DIV/0!</v>
      </c>
      <c r="T44" s="104" t="e">
        <f>clefs_maraichage!H11*clefs_maraichage!H15*COUT_TRAVAIL!$E$32</f>
        <v>#DIV/0!</v>
      </c>
      <c r="U44" s="130" t="e">
        <f t="shared" si="21"/>
        <v>#DIV/0!</v>
      </c>
    </row>
    <row r="45" spans="2:21" x14ac:dyDescent="0.25">
      <c r="B45" s="204" t="s">
        <v>1282</v>
      </c>
      <c r="C45" s="88" t="s">
        <v>40</v>
      </c>
      <c r="D45" s="132"/>
      <c r="E45" s="132"/>
      <c r="F45" s="107">
        <f>SUMIFS(autofmt!$F$14:$F$23,autofmt!$C$14:$C$23,$B$45)</f>
        <v>0</v>
      </c>
      <c r="G45" s="132"/>
      <c r="H45" s="132"/>
      <c r="I45" s="107">
        <f>SUMIFS(autofmt!$G$14:$G$23,autofmt!$C$14:$C$23,$B$45)</f>
        <v>0</v>
      </c>
      <c r="J45" s="132"/>
      <c r="K45" s="132"/>
      <c r="L45" s="107">
        <f>SUMIFS(autofmt!$H$14:$H$23,autofmt!$C$14:$C$23,$B$45)</f>
        <v>0</v>
      </c>
      <c r="M45" s="132"/>
      <c r="N45" s="132"/>
      <c r="O45" s="107">
        <f>SUMIFS(autofmt!$I$14:$I$23,autofmt!$C$14:$C$23,$B$45)</f>
        <v>0</v>
      </c>
      <c r="P45" s="132"/>
      <c r="Q45" s="132"/>
      <c r="R45" s="107">
        <f>SUMIFS(autofmt!$J$14:$J$23,autofmt!$C$14:$C$23,$B$45)</f>
        <v>0</v>
      </c>
      <c r="S45" s="132"/>
      <c r="T45" s="132"/>
      <c r="U45" s="107">
        <f>SUMIFS(autofmt!$K$14:$K$23,autofmt!$C$14:$C$23,$B$45)</f>
        <v>0</v>
      </c>
    </row>
  </sheetData>
  <sheetProtection password="ACF5" sheet="1" objects="1" scenarios="1"/>
  <mergeCells count="13">
    <mergeCell ref="P5:R5"/>
    <mergeCell ref="S4:U4"/>
    <mergeCell ref="S5:U5"/>
    <mergeCell ref="D3:U3"/>
    <mergeCell ref="D4:F4"/>
    <mergeCell ref="D5:F5"/>
    <mergeCell ref="G4:I4"/>
    <mergeCell ref="G5:I5"/>
    <mergeCell ref="J4:L4"/>
    <mergeCell ref="J5:L5"/>
    <mergeCell ref="M4:O4"/>
    <mergeCell ref="M5:O5"/>
    <mergeCell ref="P4:R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9"/>
  <sheetViews>
    <sheetView workbookViewId="0">
      <selection activeCell="B15" sqref="B15"/>
    </sheetView>
  </sheetViews>
  <sheetFormatPr baseColWidth="10" defaultRowHeight="15" x14ac:dyDescent="0.25"/>
  <cols>
    <col min="1" max="1" width="12.28515625" customWidth="1"/>
    <col min="2" max="2" width="25.7109375" customWidth="1"/>
    <col min="3" max="3" width="22.7109375" customWidth="1"/>
    <col min="5" max="5" width="29.140625" customWidth="1"/>
    <col min="7" max="7" width="23" customWidth="1"/>
  </cols>
  <sheetData>
    <row r="1" spans="1:8" ht="18.75" x14ac:dyDescent="0.3">
      <c r="A1" s="22" t="s">
        <v>64</v>
      </c>
      <c r="B1" s="3"/>
      <c r="C1" s="3"/>
      <c r="D1" s="3"/>
      <c r="E1" s="3"/>
      <c r="F1" s="3"/>
      <c r="G1" s="3"/>
    </row>
    <row r="4" spans="1:8" x14ac:dyDescent="0.25">
      <c r="A4" s="23" t="s">
        <v>72</v>
      </c>
      <c r="B4" s="23"/>
      <c r="C4" s="23"/>
    </row>
    <row r="5" spans="1:8" x14ac:dyDescent="0.25">
      <c r="A5" s="9"/>
    </row>
    <row r="6" spans="1:8" x14ac:dyDescent="0.25">
      <c r="A6" s="50" t="s">
        <v>65</v>
      </c>
      <c r="B6" s="140"/>
    </row>
    <row r="7" spans="1:8" x14ac:dyDescent="0.25">
      <c r="A7" s="50" t="s">
        <v>66</v>
      </c>
      <c r="B7" s="140"/>
    </row>
    <row r="8" spans="1:8" x14ac:dyDescent="0.25">
      <c r="A8" s="50" t="s">
        <v>67</v>
      </c>
      <c r="B8" s="140"/>
    </row>
    <row r="9" spans="1:8" x14ac:dyDescent="0.25">
      <c r="A9" s="50" t="s">
        <v>68</v>
      </c>
      <c r="B9" s="140"/>
    </row>
    <row r="10" spans="1:8" x14ac:dyDescent="0.25">
      <c r="A10" s="50" t="s">
        <v>69</v>
      </c>
      <c r="B10" s="140"/>
    </row>
    <row r="11" spans="1:8" x14ac:dyDescent="0.25">
      <c r="A11" s="50" t="s">
        <v>70</v>
      </c>
      <c r="B11" s="140"/>
    </row>
    <row r="13" spans="1:8" x14ac:dyDescent="0.25">
      <c r="A13" s="2" t="s">
        <v>71</v>
      </c>
      <c r="B13" s="2"/>
      <c r="C13" s="2"/>
      <c r="F13" s="2" t="s">
        <v>425</v>
      </c>
      <c r="G13" s="2"/>
      <c r="H13" s="2"/>
    </row>
    <row r="14" spans="1:8" x14ac:dyDescent="0.25">
      <c r="A14" s="11"/>
      <c r="F14" s="11"/>
    </row>
    <row r="15" spans="1:8" x14ac:dyDescent="0.25">
      <c r="A15" s="50" t="s">
        <v>73</v>
      </c>
      <c r="B15" s="54" t="s">
        <v>4</v>
      </c>
      <c r="F15" s="50" t="s">
        <v>405</v>
      </c>
      <c r="G15" s="141"/>
    </row>
    <row r="16" spans="1:8" x14ac:dyDescent="0.25">
      <c r="A16" s="50" t="s">
        <v>74</v>
      </c>
      <c r="B16" s="141"/>
      <c r="F16" s="50" t="s">
        <v>406</v>
      </c>
      <c r="G16" s="141"/>
    </row>
    <row r="17" spans="1:7" x14ac:dyDescent="0.25">
      <c r="A17" s="50" t="s">
        <v>75</v>
      </c>
      <c r="B17" s="141"/>
      <c r="F17" s="50" t="s">
        <v>407</v>
      </c>
      <c r="G17" s="141"/>
    </row>
    <row r="18" spans="1:7" x14ac:dyDescent="0.25">
      <c r="A18" s="50" t="s">
        <v>76</v>
      </c>
      <c r="B18" s="141"/>
      <c r="F18" s="50" t="s">
        <v>408</v>
      </c>
      <c r="G18" s="141"/>
    </row>
    <row r="19" spans="1:7" x14ac:dyDescent="0.25">
      <c r="A19" s="50" t="s">
        <v>77</v>
      </c>
      <c r="B19" s="141"/>
      <c r="F19" s="50" t="s">
        <v>409</v>
      </c>
      <c r="G19" s="141"/>
    </row>
    <row r="20" spans="1:7" x14ac:dyDescent="0.25">
      <c r="A20" s="50" t="s">
        <v>78</v>
      </c>
      <c r="B20" s="141"/>
      <c r="F20" s="50" t="s">
        <v>410</v>
      </c>
      <c r="G20" s="141"/>
    </row>
    <row r="21" spans="1:7" x14ac:dyDescent="0.25">
      <c r="A21" s="50" t="s">
        <v>79</v>
      </c>
      <c r="B21" s="141"/>
      <c r="F21" s="50" t="s">
        <v>411</v>
      </c>
      <c r="G21" s="141"/>
    </row>
    <row r="22" spans="1:7" x14ac:dyDescent="0.25">
      <c r="A22" s="50" t="s">
        <v>80</v>
      </c>
      <c r="B22" s="141"/>
      <c r="F22" s="50" t="s">
        <v>412</v>
      </c>
      <c r="G22" s="141"/>
    </row>
    <row r="23" spans="1:7" x14ac:dyDescent="0.25">
      <c r="A23" s="50" t="s">
        <v>81</v>
      </c>
      <c r="B23" s="141"/>
      <c r="F23" s="50" t="s">
        <v>413</v>
      </c>
      <c r="G23" s="141"/>
    </row>
    <row r="24" spans="1:7" x14ac:dyDescent="0.25">
      <c r="A24" s="50" t="s">
        <v>82</v>
      </c>
      <c r="B24" s="141"/>
      <c r="F24" s="50" t="s">
        <v>414</v>
      </c>
      <c r="G24" s="141"/>
    </row>
    <row r="25" spans="1:7" x14ac:dyDescent="0.25">
      <c r="A25" s="50" t="s">
        <v>83</v>
      </c>
      <c r="B25" s="141"/>
      <c r="F25" s="50" t="s">
        <v>415</v>
      </c>
      <c r="G25" s="141"/>
    </row>
    <row r="26" spans="1:7" x14ac:dyDescent="0.25">
      <c r="A26" s="50" t="s">
        <v>84</v>
      </c>
      <c r="B26" s="141"/>
      <c r="F26" s="50" t="s">
        <v>416</v>
      </c>
      <c r="G26" s="141"/>
    </row>
    <row r="27" spans="1:7" x14ac:dyDescent="0.25">
      <c r="A27" s="50" t="s">
        <v>85</v>
      </c>
      <c r="B27" s="141"/>
      <c r="F27" s="50" t="s">
        <v>417</v>
      </c>
      <c r="G27" s="141"/>
    </row>
    <row r="28" spans="1:7" x14ac:dyDescent="0.25">
      <c r="A28" s="50" t="s">
        <v>86</v>
      </c>
      <c r="B28" s="141"/>
      <c r="F28" s="50" t="s">
        <v>418</v>
      </c>
      <c r="G28" s="141"/>
    </row>
    <row r="29" spans="1:7" x14ac:dyDescent="0.25">
      <c r="A29" s="50" t="s">
        <v>87</v>
      </c>
      <c r="B29" s="141"/>
      <c r="F29" s="50" t="s">
        <v>419</v>
      </c>
      <c r="G29" s="141"/>
    </row>
    <row r="30" spans="1:7" x14ac:dyDescent="0.25">
      <c r="A30" s="50" t="s">
        <v>88</v>
      </c>
      <c r="B30" s="141"/>
      <c r="F30" s="50" t="s">
        <v>420</v>
      </c>
      <c r="G30" s="141"/>
    </row>
    <row r="31" spans="1:7" x14ac:dyDescent="0.25">
      <c r="A31" s="50" t="s">
        <v>89</v>
      </c>
      <c r="B31" s="141"/>
      <c r="F31" s="50" t="s">
        <v>421</v>
      </c>
      <c r="G31" s="141"/>
    </row>
    <row r="32" spans="1:7" x14ac:dyDescent="0.25">
      <c r="A32" s="50" t="s">
        <v>90</v>
      </c>
      <c r="B32" s="141"/>
      <c r="F32" s="50" t="s">
        <v>422</v>
      </c>
      <c r="G32" s="141"/>
    </row>
    <row r="33" spans="1:7" x14ac:dyDescent="0.25">
      <c r="A33" s="50" t="s">
        <v>91</v>
      </c>
      <c r="B33" s="141"/>
      <c r="F33" s="50" t="s">
        <v>423</v>
      </c>
      <c r="G33" s="141"/>
    </row>
    <row r="34" spans="1:7" x14ac:dyDescent="0.25">
      <c r="A34" s="50" t="s">
        <v>92</v>
      </c>
      <c r="B34" s="141"/>
      <c r="F34" s="50" t="s">
        <v>424</v>
      </c>
      <c r="G34" s="141"/>
    </row>
    <row r="35" spans="1:7" x14ac:dyDescent="0.25">
      <c r="A35" s="11"/>
    </row>
    <row r="36" spans="1:7" x14ac:dyDescent="0.25">
      <c r="A36" s="2" t="s">
        <v>145</v>
      </c>
      <c r="B36" s="2"/>
      <c r="C36" s="2"/>
      <c r="D36" s="2"/>
    </row>
    <row r="38" spans="1:7" x14ac:dyDescent="0.25">
      <c r="A38" s="11" t="s">
        <v>93</v>
      </c>
      <c r="B38" s="4">
        <v>1</v>
      </c>
    </row>
    <row r="39" spans="1:7" x14ac:dyDescent="0.25">
      <c r="A39" s="11" t="s">
        <v>94</v>
      </c>
      <c r="B39" s="4">
        <v>2</v>
      </c>
    </row>
    <row r="40" spans="1:7" x14ac:dyDescent="0.25">
      <c r="A40" s="11" t="s">
        <v>95</v>
      </c>
      <c r="B40" s="4">
        <v>3</v>
      </c>
    </row>
    <row r="41" spans="1:7" x14ac:dyDescent="0.25">
      <c r="A41" s="11" t="s">
        <v>96</v>
      </c>
      <c r="B41" s="4">
        <v>4</v>
      </c>
    </row>
    <row r="42" spans="1:7" x14ac:dyDescent="0.25">
      <c r="A42" s="11" t="s">
        <v>97</v>
      </c>
      <c r="B42" s="4">
        <v>5</v>
      </c>
    </row>
    <row r="43" spans="1:7" x14ac:dyDescent="0.25">
      <c r="A43" s="11" t="s">
        <v>98</v>
      </c>
      <c r="B43" s="4">
        <v>6</v>
      </c>
    </row>
    <row r="44" spans="1:7" x14ac:dyDescent="0.25">
      <c r="A44" s="11" t="s">
        <v>99</v>
      </c>
      <c r="B44" s="4">
        <v>7</v>
      </c>
    </row>
    <row r="45" spans="1:7" x14ac:dyDescent="0.25">
      <c r="A45" s="11" t="s">
        <v>100</v>
      </c>
      <c r="B45" s="4">
        <v>8</v>
      </c>
    </row>
    <row r="46" spans="1:7" x14ac:dyDescent="0.25">
      <c r="A46" s="11" t="s">
        <v>101</v>
      </c>
      <c r="B46" s="4">
        <v>9</v>
      </c>
    </row>
    <row r="47" spans="1:7" x14ac:dyDescent="0.25">
      <c r="A47" s="11" t="s">
        <v>102</v>
      </c>
      <c r="B47" s="4">
        <v>10</v>
      </c>
    </row>
    <row r="48" spans="1:7" x14ac:dyDescent="0.25">
      <c r="A48" s="11" t="s">
        <v>103</v>
      </c>
      <c r="B48" s="4">
        <v>11</v>
      </c>
    </row>
    <row r="49" spans="1:2" x14ac:dyDescent="0.25">
      <c r="A49" s="11" t="s">
        <v>104</v>
      </c>
      <c r="B49" s="4">
        <v>12</v>
      </c>
    </row>
    <row r="50" spans="1:2" x14ac:dyDescent="0.25">
      <c r="A50" s="11" t="s">
        <v>105</v>
      </c>
      <c r="B50" s="4">
        <v>13</v>
      </c>
    </row>
    <row r="51" spans="1:2" x14ac:dyDescent="0.25">
      <c r="A51" s="11" t="s">
        <v>106</v>
      </c>
      <c r="B51" s="4">
        <v>14</v>
      </c>
    </row>
    <row r="52" spans="1:2" x14ac:dyDescent="0.25">
      <c r="A52" s="11" t="s">
        <v>107</v>
      </c>
      <c r="B52" s="4">
        <v>15</v>
      </c>
    </row>
    <row r="53" spans="1:2" x14ac:dyDescent="0.25">
      <c r="A53" s="11" t="s">
        <v>108</v>
      </c>
      <c r="B53" s="4">
        <v>16</v>
      </c>
    </row>
    <row r="54" spans="1:2" x14ac:dyDescent="0.25">
      <c r="A54" s="11" t="s">
        <v>109</v>
      </c>
      <c r="B54" s="4">
        <v>17</v>
      </c>
    </row>
    <row r="55" spans="1:2" x14ac:dyDescent="0.25">
      <c r="A55" s="11" t="s">
        <v>110</v>
      </c>
      <c r="B55" s="4">
        <v>18</v>
      </c>
    </row>
    <row r="56" spans="1:2" x14ac:dyDescent="0.25">
      <c r="A56" s="11" t="s">
        <v>111</v>
      </c>
      <c r="B56" s="4">
        <v>19</v>
      </c>
    </row>
    <row r="57" spans="1:2" x14ac:dyDescent="0.25">
      <c r="A57" s="11" t="s">
        <v>112</v>
      </c>
      <c r="B57" s="4">
        <v>20</v>
      </c>
    </row>
    <row r="58" spans="1:2" x14ac:dyDescent="0.25">
      <c r="A58" s="11" t="s">
        <v>113</v>
      </c>
      <c r="B58" s="4">
        <v>21</v>
      </c>
    </row>
    <row r="59" spans="1:2" x14ac:dyDescent="0.25">
      <c r="A59" s="11" t="s">
        <v>114</v>
      </c>
      <c r="B59" s="4">
        <v>22</v>
      </c>
    </row>
    <row r="60" spans="1:2" x14ac:dyDescent="0.25">
      <c r="A60" s="11" t="s">
        <v>115</v>
      </c>
      <c r="B60" s="4">
        <v>23</v>
      </c>
    </row>
    <row r="61" spans="1:2" x14ac:dyDescent="0.25">
      <c r="A61" s="11" t="s">
        <v>116</v>
      </c>
      <c r="B61" s="4">
        <v>24</v>
      </c>
    </row>
    <row r="62" spans="1:2" x14ac:dyDescent="0.25">
      <c r="A62" s="11" t="s">
        <v>117</v>
      </c>
      <c r="B62" s="4">
        <v>25</v>
      </c>
    </row>
    <row r="63" spans="1:2" x14ac:dyDescent="0.25">
      <c r="A63" s="11" t="s">
        <v>118</v>
      </c>
      <c r="B63" s="4">
        <v>26</v>
      </c>
    </row>
    <row r="64" spans="1:2" x14ac:dyDescent="0.25">
      <c r="A64" s="11" t="s">
        <v>119</v>
      </c>
      <c r="B64" s="4">
        <v>27</v>
      </c>
    </row>
    <row r="65" spans="1:2" x14ac:dyDescent="0.25">
      <c r="A65" s="11" t="s">
        <v>120</v>
      </c>
      <c r="B65" s="4">
        <v>28</v>
      </c>
    </row>
    <row r="66" spans="1:2" x14ac:dyDescent="0.25">
      <c r="A66" s="11" t="s">
        <v>121</v>
      </c>
      <c r="B66" s="4">
        <v>29</v>
      </c>
    </row>
    <row r="67" spans="1:2" x14ac:dyDescent="0.25">
      <c r="A67" s="11" t="s">
        <v>122</v>
      </c>
      <c r="B67" s="4">
        <v>30</v>
      </c>
    </row>
    <row r="68" spans="1:2" x14ac:dyDescent="0.25">
      <c r="A68" s="11" t="s">
        <v>123</v>
      </c>
      <c r="B68" s="4">
        <v>31</v>
      </c>
    </row>
    <row r="69" spans="1:2" x14ac:dyDescent="0.25">
      <c r="A69" s="11" t="s">
        <v>124</v>
      </c>
      <c r="B69" s="4">
        <v>32</v>
      </c>
    </row>
    <row r="70" spans="1:2" x14ac:dyDescent="0.25">
      <c r="A70" s="11" t="s">
        <v>125</v>
      </c>
      <c r="B70" s="4">
        <v>33</v>
      </c>
    </row>
    <row r="71" spans="1:2" x14ac:dyDescent="0.25">
      <c r="A71" s="11" t="s">
        <v>126</v>
      </c>
      <c r="B71" s="4">
        <v>34</v>
      </c>
    </row>
    <row r="72" spans="1:2" x14ac:dyDescent="0.25">
      <c r="A72" s="11" t="s">
        <v>127</v>
      </c>
      <c r="B72" s="4">
        <v>35</v>
      </c>
    </row>
    <row r="73" spans="1:2" x14ac:dyDescent="0.25">
      <c r="A73" s="11" t="s">
        <v>128</v>
      </c>
      <c r="B73" s="4">
        <v>36</v>
      </c>
    </row>
    <row r="74" spans="1:2" x14ac:dyDescent="0.25">
      <c r="A74" s="11" t="s">
        <v>129</v>
      </c>
      <c r="B74" s="4">
        <v>37</v>
      </c>
    </row>
    <row r="75" spans="1:2" x14ac:dyDescent="0.25">
      <c r="A75" s="11" t="s">
        <v>130</v>
      </c>
      <c r="B75" s="4">
        <v>38</v>
      </c>
    </row>
    <row r="76" spans="1:2" x14ac:dyDescent="0.25">
      <c r="A76" s="11" t="s">
        <v>131</v>
      </c>
      <c r="B76" s="4">
        <v>39</v>
      </c>
    </row>
    <row r="77" spans="1:2" x14ac:dyDescent="0.25">
      <c r="A77" s="11" t="s">
        <v>132</v>
      </c>
      <c r="B77" s="4">
        <v>40</v>
      </c>
    </row>
    <row r="78" spans="1:2" x14ac:dyDescent="0.25">
      <c r="A78" s="11" t="s">
        <v>133</v>
      </c>
      <c r="B78" s="4">
        <v>41</v>
      </c>
    </row>
    <row r="79" spans="1:2" x14ac:dyDescent="0.25">
      <c r="A79" s="11" t="s">
        <v>134</v>
      </c>
      <c r="B79" s="4">
        <v>42</v>
      </c>
    </row>
    <row r="80" spans="1:2" x14ac:dyDescent="0.25">
      <c r="A80" s="11" t="s">
        <v>135</v>
      </c>
      <c r="B80" s="4">
        <v>43</v>
      </c>
    </row>
    <row r="81" spans="1:2" x14ac:dyDescent="0.25">
      <c r="A81" s="11" t="s">
        <v>136</v>
      </c>
      <c r="B81" s="4">
        <v>44</v>
      </c>
    </row>
    <row r="82" spans="1:2" x14ac:dyDescent="0.25">
      <c r="A82" s="11" t="s">
        <v>137</v>
      </c>
      <c r="B82" s="4">
        <v>45</v>
      </c>
    </row>
    <row r="83" spans="1:2" x14ac:dyDescent="0.25">
      <c r="A83" s="11" t="s">
        <v>138</v>
      </c>
      <c r="B83" s="4">
        <v>46</v>
      </c>
    </row>
    <row r="84" spans="1:2" x14ac:dyDescent="0.25">
      <c r="A84" s="11" t="s">
        <v>139</v>
      </c>
      <c r="B84" s="4">
        <v>47</v>
      </c>
    </row>
    <row r="85" spans="1:2" x14ac:dyDescent="0.25">
      <c r="A85" s="11" t="s">
        <v>140</v>
      </c>
      <c r="B85" s="4">
        <v>48</v>
      </c>
    </row>
    <row r="86" spans="1:2" x14ac:dyDescent="0.25">
      <c r="A86" s="11" t="s">
        <v>141</v>
      </c>
      <c r="B86" s="4">
        <v>49</v>
      </c>
    </row>
    <row r="87" spans="1:2" x14ac:dyDescent="0.25">
      <c r="A87" s="11" t="s">
        <v>142</v>
      </c>
      <c r="B87" s="4">
        <v>50</v>
      </c>
    </row>
    <row r="88" spans="1:2" x14ac:dyDescent="0.25">
      <c r="A88" s="11" t="s">
        <v>143</v>
      </c>
      <c r="B88" s="4">
        <v>51</v>
      </c>
    </row>
    <row r="89" spans="1:2" x14ac:dyDescent="0.25">
      <c r="A89" s="11" t="s">
        <v>144</v>
      </c>
      <c r="B89" s="4">
        <v>52</v>
      </c>
    </row>
  </sheetData>
  <sheetProtection password="ACF5" sheet="1" objects="1" scenarios="1" autoFilter="0"/>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zoomScale="80" zoomScaleNormal="80" workbookViewId="0">
      <selection activeCell="B42" sqref="B5:B42"/>
    </sheetView>
  </sheetViews>
  <sheetFormatPr baseColWidth="10" defaultRowHeight="15" x14ac:dyDescent="0.25"/>
  <cols>
    <col min="2" max="2" width="23.7109375" customWidth="1"/>
    <col min="3" max="3" width="33.5703125" customWidth="1"/>
  </cols>
  <sheetData>
    <row r="1" spans="1:9" ht="21" x14ac:dyDescent="0.35">
      <c r="A1" s="118" t="s">
        <v>1329</v>
      </c>
      <c r="B1" s="3"/>
      <c r="C1" s="3"/>
    </row>
    <row r="3" spans="1:9" x14ac:dyDescent="0.25">
      <c r="D3" s="113" t="s">
        <v>65</v>
      </c>
      <c r="E3" s="113" t="s">
        <v>66</v>
      </c>
      <c r="F3" s="113" t="s">
        <v>67</v>
      </c>
      <c r="G3" s="113" t="s">
        <v>68</v>
      </c>
      <c r="H3" s="113" t="s">
        <v>69</v>
      </c>
      <c r="I3" s="113" t="s">
        <v>70</v>
      </c>
    </row>
    <row r="4" spans="1:9" ht="30" x14ac:dyDescent="0.25">
      <c r="B4" s="82"/>
      <c r="C4" s="115"/>
      <c r="D4" s="84">
        <f>param_menu!B6</f>
        <v>0</v>
      </c>
      <c r="E4" s="87">
        <f>param_menu!B7</f>
        <v>0</v>
      </c>
      <c r="F4" s="87">
        <f>param_menu!B8</f>
        <v>0</v>
      </c>
      <c r="G4" s="87">
        <f>param_menu!B9</f>
        <v>0</v>
      </c>
      <c r="H4" s="87">
        <f>param_menu!B10</f>
        <v>0</v>
      </c>
      <c r="I4" s="87">
        <f>param_menu!B11</f>
        <v>0</v>
      </c>
    </row>
    <row r="5" spans="1:9" x14ac:dyDescent="0.25">
      <c r="B5" s="213"/>
      <c r="C5" s="88" t="s">
        <v>26</v>
      </c>
      <c r="D5" s="123">
        <f>SUM(D6:D11)</f>
        <v>0</v>
      </c>
      <c r="E5" s="123">
        <f t="shared" ref="E5:I5" si="0">SUM(E6:E11)</f>
        <v>0</v>
      </c>
      <c r="F5" s="123">
        <f t="shared" si="0"/>
        <v>0</v>
      </c>
      <c r="G5" s="123">
        <f t="shared" si="0"/>
        <v>0</v>
      </c>
      <c r="H5" s="123">
        <f t="shared" si="0"/>
        <v>0</v>
      </c>
      <c r="I5" s="123">
        <f t="shared" si="0"/>
        <v>0</v>
      </c>
    </row>
    <row r="6" spans="1:9" x14ac:dyDescent="0.25">
      <c r="B6" s="204" t="s">
        <v>1200</v>
      </c>
      <c r="C6" s="89" t="s">
        <v>14</v>
      </c>
      <c r="D6" s="99">
        <f>(SUMIFS(calcul!F$7:F$45,calcul!$B$7:$B$45,$B6))</f>
        <v>0</v>
      </c>
      <c r="E6" s="99">
        <f>(SUMIFS(calcul!I$7:I$45,calcul!$B$7:$B$45,$B6))</f>
        <v>0</v>
      </c>
      <c r="F6" s="99">
        <f>(SUMIFS(calcul!L$7:L$45,calcul!$B$7:$B$45,$B6))</f>
        <v>0</v>
      </c>
      <c r="G6" s="99">
        <f>(SUMIFS(calcul!O$7:O$45,calcul!$B$7:$B$45,$B6))</f>
        <v>0</v>
      </c>
      <c r="H6" s="99">
        <f>(SUMIFS(calcul!R$7:R$45,calcul!$B$7:$B$45,$B6))</f>
        <v>0</v>
      </c>
      <c r="I6" s="99">
        <f>(SUMIFS(calcul!U$7:U$45,calcul!$B$7:$B$45,$B6))</f>
        <v>0</v>
      </c>
    </row>
    <row r="7" spans="1:9" x14ac:dyDescent="0.25">
      <c r="B7" s="204" t="s">
        <v>1201</v>
      </c>
      <c r="C7" s="89" t="s">
        <v>17</v>
      </c>
      <c r="D7" s="99">
        <f>(SUMIFS(calcul!$F$7:$F$45,calcul!$B$7:$B$45,$B7))</f>
        <v>0</v>
      </c>
      <c r="E7" s="99">
        <f>(SUMIFS(calcul!I$7:I$45,calcul!$B$7:$B$45,$B7))</f>
        <v>0</v>
      </c>
      <c r="F7" s="99">
        <f>(SUMIFS(calcul!L$7:L$45,calcul!$B$7:$B$45,$B7))</f>
        <v>0</v>
      </c>
      <c r="G7" s="99">
        <f>(SUMIFS(calcul!O$7:O$45,calcul!$B$7:$B$45,$B7))</f>
        <v>0</v>
      </c>
      <c r="H7" s="99">
        <f>(SUMIFS(calcul!R$7:R$45,calcul!$B$7:$B$45,$B7))</f>
        <v>0</v>
      </c>
      <c r="I7" s="99">
        <f>(SUMIFS(calcul!U$7:U$45,calcul!$B$7:$B$45,$B7))</f>
        <v>0</v>
      </c>
    </row>
    <row r="8" spans="1:9" x14ac:dyDescent="0.25">
      <c r="B8" s="204" t="s">
        <v>1202</v>
      </c>
      <c r="C8" s="89" t="s">
        <v>18</v>
      </c>
      <c r="D8" s="99">
        <f>(SUMIFS(calcul!$F$7:$F$45,calcul!$B$7:$B$45,$B8))</f>
        <v>0</v>
      </c>
      <c r="E8" s="99">
        <f>(SUMIFS(calcul!I$7:I$45,calcul!$B$7:$B$45,$B8))</f>
        <v>0</v>
      </c>
      <c r="F8" s="99">
        <f>(SUMIFS(calcul!L$7:L$45,calcul!$B$7:$B$45,$B8))</f>
        <v>0</v>
      </c>
      <c r="G8" s="99">
        <f>(SUMIFS(calcul!O$7:O$45,calcul!$B$7:$B$45,$B8))</f>
        <v>0</v>
      </c>
      <c r="H8" s="99">
        <f>(SUMIFS(calcul!R$7:R$45,calcul!$B$7:$B$45,$B8))</f>
        <v>0</v>
      </c>
      <c r="I8" s="99">
        <f>(SUMIFS(calcul!U$7:U$45,calcul!$B$7:$B$45,$B8))</f>
        <v>0</v>
      </c>
    </row>
    <row r="9" spans="1:9" x14ac:dyDescent="0.25">
      <c r="B9" s="204" t="s">
        <v>1203</v>
      </c>
      <c r="C9" s="89" t="s">
        <v>37</v>
      </c>
      <c r="D9" s="99">
        <f>(SUMIFS(calcul!$F$7:$F$45,calcul!$B$7:$B$45,$B9))</f>
        <v>0</v>
      </c>
      <c r="E9" s="99">
        <f>(SUMIFS(calcul!I$7:I$45,calcul!$B$7:$B$45,$B9))</f>
        <v>0</v>
      </c>
      <c r="F9" s="99">
        <f>(SUMIFS(calcul!L$7:L$45,calcul!$B$7:$B$45,$B9))</f>
        <v>0</v>
      </c>
      <c r="G9" s="99">
        <f>(SUMIFS(calcul!O$7:O$45,calcul!$B$7:$B$45,$B9))</f>
        <v>0</v>
      </c>
      <c r="H9" s="99">
        <f>(SUMIFS(calcul!R$7:R$45,calcul!$B$7:$B$45,$B9))</f>
        <v>0</v>
      </c>
      <c r="I9" s="99">
        <f>(SUMIFS(calcul!U$7:U$45,calcul!$B$7:$B$45,$B9))</f>
        <v>0</v>
      </c>
    </row>
    <row r="10" spans="1:9" x14ac:dyDescent="0.25">
      <c r="B10" s="204" t="s">
        <v>1204</v>
      </c>
      <c r="C10" s="89" t="s">
        <v>22</v>
      </c>
      <c r="D10" s="99">
        <f>(SUMIFS(calcul!$F$7:$F$45,calcul!$B$7:$B$45,$B10))</f>
        <v>0</v>
      </c>
      <c r="E10" s="99">
        <f>(SUMIFS(calcul!I$7:I$45,calcul!$B$7:$B$45,$B10))</f>
        <v>0</v>
      </c>
      <c r="F10" s="99">
        <f>(SUMIFS(calcul!L$7:L$45,calcul!$B$7:$B$45,$B10))</f>
        <v>0</v>
      </c>
      <c r="G10" s="99">
        <f>(SUMIFS(calcul!O$7:O$45,calcul!$B$7:$B$45,$B10))</f>
        <v>0</v>
      </c>
      <c r="H10" s="99">
        <f>(SUMIFS(calcul!R$7:R$45,calcul!$B$7:$B$45,$B10))</f>
        <v>0</v>
      </c>
      <c r="I10" s="99">
        <f>(SUMIFS(calcul!U$7:U$45,calcul!$B$7:$B$45,$B10))</f>
        <v>0</v>
      </c>
    </row>
    <row r="11" spans="1:9" x14ac:dyDescent="0.25">
      <c r="B11" s="204" t="s">
        <v>1205</v>
      </c>
      <c r="C11" s="89" t="s">
        <v>38</v>
      </c>
      <c r="D11" s="99">
        <f>(SUMIFS(calcul!$F$7:$F$45,calcul!$B$7:$B$45,$B11))</f>
        <v>0</v>
      </c>
      <c r="E11" s="99">
        <f>(SUMIFS(calcul!I$7:I$45,calcul!$B$7:$B$45,$B11))</f>
        <v>0</v>
      </c>
      <c r="F11" s="99">
        <f>(SUMIFS(calcul!L$7:L$45,calcul!$B$7:$B$45,$B11))</f>
        <v>0</v>
      </c>
      <c r="G11" s="99">
        <f>(SUMIFS(calcul!O$7:O$45,calcul!$B$7:$B$45,$B11))</f>
        <v>0</v>
      </c>
      <c r="H11" s="99">
        <f>(SUMIFS(calcul!R$7:R$45,calcul!$B$7:$B$45,$B11))</f>
        <v>0</v>
      </c>
      <c r="I11" s="99">
        <f>(SUMIFS(calcul!U$7:U$45,calcul!$B$7:$B$45,$B11))</f>
        <v>0</v>
      </c>
    </row>
    <row r="12" spans="1:9" x14ac:dyDescent="0.25">
      <c r="B12" s="213"/>
      <c r="C12" s="88" t="s">
        <v>25</v>
      </c>
      <c r="D12" s="123">
        <f t="shared" ref="D12:I12" si="1">SUM(D13:D16)</f>
        <v>0</v>
      </c>
      <c r="E12" s="123">
        <f t="shared" si="1"/>
        <v>0</v>
      </c>
      <c r="F12" s="123">
        <f t="shared" si="1"/>
        <v>0</v>
      </c>
      <c r="G12" s="123">
        <f t="shared" si="1"/>
        <v>0</v>
      </c>
      <c r="H12" s="123">
        <f t="shared" si="1"/>
        <v>0</v>
      </c>
      <c r="I12" s="123">
        <f t="shared" si="1"/>
        <v>0</v>
      </c>
    </row>
    <row r="13" spans="1:9" x14ac:dyDescent="0.25">
      <c r="B13" s="214" t="s">
        <v>1385</v>
      </c>
      <c r="C13" s="92" t="s">
        <v>1386</v>
      </c>
      <c r="D13" s="99">
        <f>(SUMIFS(calcul!$F$7:$F$45,calcul!$B$7:$B$45,$B13))</f>
        <v>0</v>
      </c>
      <c r="E13" s="99">
        <f>(SUMIFS(calcul!I$7:I$45,calcul!$B$7:$B$45,$B13))</f>
        <v>0</v>
      </c>
      <c r="F13" s="99">
        <f>(SUMIFS(calcul!L$7:L$45,calcul!$B$7:$B$45,$B13))</f>
        <v>0</v>
      </c>
      <c r="G13" s="99">
        <f>(SUMIFS(calcul!O$7:O$45,calcul!$B$7:$B$45,$B13))</f>
        <v>0</v>
      </c>
      <c r="H13" s="99">
        <f>(SUMIFS(calcul!R$7:R$45,calcul!$B$7:$B$45,$B13))</f>
        <v>0</v>
      </c>
      <c r="I13" s="99">
        <f>(SUMIFS(calcul!U$7:U$45,calcul!$B$7:$B$45,$B13))</f>
        <v>0</v>
      </c>
    </row>
    <row r="14" spans="1:9" x14ac:dyDescent="0.25">
      <c r="B14" s="204" t="s">
        <v>1208</v>
      </c>
      <c r="C14" s="91" t="s">
        <v>1335</v>
      </c>
      <c r="D14" s="99">
        <f>(SUMIFS(calcul!$F$7:$F$45,calcul!$B$7:$B$45,$B14))</f>
        <v>0</v>
      </c>
      <c r="E14" s="99">
        <f>(SUMIFS(calcul!I$7:I$45,calcul!$B$7:$B$45,$B14))</f>
        <v>0</v>
      </c>
      <c r="F14" s="99">
        <f>(SUMIFS(calcul!L$7:L$45,calcul!$B$7:$B$45,$B14))</f>
        <v>0</v>
      </c>
      <c r="G14" s="99">
        <f>(SUMIFS(calcul!O$7:O$45,calcul!$B$7:$B$45,$B14))</f>
        <v>0</v>
      </c>
      <c r="H14" s="99">
        <f>(SUMIFS(calcul!R$7:R$45,calcul!$B$7:$B$45,$B14))</f>
        <v>0</v>
      </c>
      <c r="I14" s="99">
        <f>(SUMIFS(calcul!U$7:U$45,calcul!$B$7:$B$45,$B14))</f>
        <v>0</v>
      </c>
    </row>
    <row r="15" spans="1:9" x14ac:dyDescent="0.25">
      <c r="B15" s="204" t="s">
        <v>1209</v>
      </c>
      <c r="C15" s="91" t="s">
        <v>42</v>
      </c>
      <c r="D15" s="99">
        <f>(SUMIFS(calcul!$F$7:$F$45,calcul!$B$7:$B$45,$B15))</f>
        <v>0</v>
      </c>
      <c r="E15" s="99">
        <f>(SUMIFS(calcul!I$7:I$45,calcul!$B$7:$B$45,$B15))</f>
        <v>0</v>
      </c>
      <c r="F15" s="99">
        <f>(SUMIFS(calcul!L$7:L$45,calcul!$B$7:$B$45,$B15))</f>
        <v>0</v>
      </c>
      <c r="G15" s="99">
        <f>(SUMIFS(calcul!O$7:O$45,calcul!$B$7:$B$45,$B15))</f>
        <v>0</v>
      </c>
      <c r="H15" s="99">
        <f>(SUMIFS(calcul!R$7:R$45,calcul!$B$7:$B$45,$B15))</f>
        <v>0</v>
      </c>
      <c r="I15" s="99">
        <f>(SUMIFS(calcul!U$7:U$45,calcul!$B$7:$B$45,$B15))</f>
        <v>0</v>
      </c>
    </row>
    <row r="16" spans="1:9" x14ac:dyDescent="0.25">
      <c r="B16" s="214" t="s">
        <v>1387</v>
      </c>
      <c r="C16" s="92" t="s">
        <v>1388</v>
      </c>
      <c r="D16" s="99">
        <f>(SUMIFS(calcul!$F$7:$F$45,calcul!$B$7:$B$45,$B16))</f>
        <v>0</v>
      </c>
      <c r="E16" s="99">
        <f>(SUMIFS(calcul!I$7:I$45,calcul!$B$7:$B$45,$B16))</f>
        <v>0</v>
      </c>
      <c r="F16" s="99">
        <f>(SUMIFS(calcul!L$7:L$45,calcul!$B$7:$B$45,$B16))</f>
        <v>0</v>
      </c>
      <c r="G16" s="99">
        <f>(SUMIFS(calcul!O$7:O$45,calcul!$B$7:$B$45,$B16))</f>
        <v>0</v>
      </c>
      <c r="H16" s="99">
        <f>(SUMIFS(calcul!R$7:R$45,calcul!$B$7:$B$45,$B16))</f>
        <v>0</v>
      </c>
      <c r="I16" s="99">
        <f>(SUMIFS(calcul!U$7:U$45,calcul!$B$7:$B$45,$B16))</f>
        <v>0</v>
      </c>
    </row>
    <row r="17" spans="2:9" x14ac:dyDescent="0.25">
      <c r="B17" s="213"/>
      <c r="C17" s="88" t="s">
        <v>20</v>
      </c>
      <c r="D17" s="123">
        <f>SUM(D18:D23)</f>
        <v>0</v>
      </c>
      <c r="E17" s="123">
        <f t="shared" ref="E17:I17" si="2">SUM(E18:E23)</f>
        <v>0</v>
      </c>
      <c r="F17" s="123">
        <f t="shared" si="2"/>
        <v>0</v>
      </c>
      <c r="G17" s="123">
        <f t="shared" si="2"/>
        <v>0</v>
      </c>
      <c r="H17" s="123">
        <f t="shared" si="2"/>
        <v>0</v>
      </c>
      <c r="I17" s="123">
        <f t="shared" si="2"/>
        <v>0</v>
      </c>
    </row>
    <row r="18" spans="2:9" x14ac:dyDescent="0.25">
      <c r="B18" s="204" t="s">
        <v>1267</v>
      </c>
      <c r="C18" s="92" t="s">
        <v>21</v>
      </c>
      <c r="D18" s="99">
        <f>(SUMIFS(calcul!$F$7:$F$45,calcul!$B$7:$B$45,$B18))</f>
        <v>0</v>
      </c>
      <c r="E18" s="99">
        <f>(SUMIFS(calcul!I$7:I$45,calcul!$B$7:$B$45,$B18))</f>
        <v>0</v>
      </c>
      <c r="F18" s="99">
        <f>(SUMIFS(calcul!L$7:L$45,calcul!$B$7:$B$45,$B18))</f>
        <v>0</v>
      </c>
      <c r="G18" s="99">
        <f>(SUMIFS(calcul!O$7:O$45,calcul!$B$7:$B$45,$B18))</f>
        <v>0</v>
      </c>
      <c r="H18" s="99">
        <f>(SUMIFS(calcul!R$7:R$45,calcul!$B$7:$B$45,$B18))</f>
        <v>0</v>
      </c>
      <c r="I18" s="99">
        <f>(SUMIFS(calcul!U$7:U$45,calcul!$B$7:$B$45,$B18))</f>
        <v>0</v>
      </c>
    </row>
    <row r="19" spans="2:9" x14ac:dyDescent="0.25">
      <c r="B19" s="204" t="s">
        <v>1268</v>
      </c>
      <c r="C19" s="92" t="s">
        <v>27</v>
      </c>
      <c r="D19" s="99">
        <f>(SUMIFS(calcul!$F$7:$F$45,calcul!$B$7:$B$45,$B19))</f>
        <v>0</v>
      </c>
      <c r="E19" s="99">
        <f>(SUMIFS(calcul!I$7:I$45,calcul!$B$7:$B$45,$B19))</f>
        <v>0</v>
      </c>
      <c r="F19" s="99">
        <f>(SUMIFS(calcul!L$7:L$45,calcul!$B$7:$B$45,$B19))</f>
        <v>0</v>
      </c>
      <c r="G19" s="99">
        <f>(SUMIFS(calcul!O$7:O$45,calcul!$B$7:$B$45,$B19))</f>
        <v>0</v>
      </c>
      <c r="H19" s="99">
        <f>(SUMIFS(calcul!R$7:R$45,calcul!$B$7:$B$45,$B19))</f>
        <v>0</v>
      </c>
      <c r="I19" s="99">
        <f>(SUMIFS(calcul!U$7:U$45,calcul!$B$7:$B$45,$B19))</f>
        <v>0</v>
      </c>
    </row>
    <row r="20" spans="2:9" x14ac:dyDescent="0.25">
      <c r="B20" s="204" t="s">
        <v>1269</v>
      </c>
      <c r="C20" s="92" t="s">
        <v>31</v>
      </c>
      <c r="D20" s="99">
        <f>(SUMIFS(calcul!$F$7:$F$45,calcul!$B$7:$B$45,$B20))</f>
        <v>0</v>
      </c>
      <c r="E20" s="99">
        <f>(SUMIFS(calcul!I$7:I$45,calcul!$B$7:$B$45,$B20))</f>
        <v>0</v>
      </c>
      <c r="F20" s="99">
        <f>(SUMIFS(calcul!L$7:L$45,calcul!$B$7:$B$45,$B20))</f>
        <v>0</v>
      </c>
      <c r="G20" s="99">
        <f>(SUMIFS(calcul!O$7:O$45,calcul!$B$7:$B$45,$B20))</f>
        <v>0</v>
      </c>
      <c r="H20" s="99">
        <f>(SUMIFS(calcul!R$7:R$45,calcul!$B$7:$B$45,$B20))</f>
        <v>0</v>
      </c>
      <c r="I20" s="99">
        <f>(SUMIFS(calcul!U$7:U$45,calcul!$B$7:$B$45,$B20))</f>
        <v>0</v>
      </c>
    </row>
    <row r="21" spans="2:9" x14ac:dyDescent="0.25">
      <c r="B21" s="204" t="s">
        <v>1270</v>
      </c>
      <c r="C21" s="92" t="s">
        <v>30</v>
      </c>
      <c r="D21" s="99">
        <f>(SUMIFS(calcul!$F$7:$F$45,calcul!$B$7:$B$45,$B21))</f>
        <v>0</v>
      </c>
      <c r="E21" s="99">
        <f>(SUMIFS(calcul!I$7:I$45,calcul!$B$7:$B$45,$B21))</f>
        <v>0</v>
      </c>
      <c r="F21" s="99">
        <f>(SUMIFS(calcul!L$7:L$45,calcul!$B$7:$B$45,$B21))</f>
        <v>0</v>
      </c>
      <c r="G21" s="99">
        <f>(SUMIFS(calcul!O$7:O$45,calcul!$B$7:$B$45,$B21))</f>
        <v>0</v>
      </c>
      <c r="H21" s="99">
        <f>(SUMIFS(calcul!R$7:R$45,calcul!$B$7:$B$45,$B21))</f>
        <v>0</v>
      </c>
      <c r="I21" s="99">
        <f>(SUMIFS(calcul!U$7:U$45,calcul!$B$7:$B$45,$B21))</f>
        <v>0</v>
      </c>
    </row>
    <row r="22" spans="2:9" x14ac:dyDescent="0.25">
      <c r="B22" s="204" t="s">
        <v>1271</v>
      </c>
      <c r="C22" s="92" t="s">
        <v>32</v>
      </c>
      <c r="D22" s="99">
        <f>(SUMIFS(calcul!$F$7:$F$45,calcul!$B$7:$B$45,$B22))</f>
        <v>0</v>
      </c>
      <c r="E22" s="99">
        <f>(SUMIFS(calcul!I$7:I$45,calcul!$B$7:$B$45,$B22))</f>
        <v>0</v>
      </c>
      <c r="F22" s="99">
        <f>(SUMIFS(calcul!L$7:L$45,calcul!$B$7:$B$45,$B22))</f>
        <v>0</v>
      </c>
      <c r="G22" s="99">
        <f>(SUMIFS(calcul!O$7:O$45,calcul!$B$7:$B$45,$B22))</f>
        <v>0</v>
      </c>
      <c r="H22" s="99">
        <f>(SUMIFS(calcul!R$7:R$45,calcul!$B$7:$B$45,$B22))</f>
        <v>0</v>
      </c>
      <c r="I22" s="99">
        <f>(SUMIFS(calcul!U$7:U$45,calcul!$B$7:$B$45,$B22))</f>
        <v>0</v>
      </c>
    </row>
    <row r="23" spans="2:9" x14ac:dyDescent="0.25">
      <c r="B23" s="204" t="s">
        <v>1272</v>
      </c>
      <c r="C23" s="92" t="s">
        <v>33</v>
      </c>
      <c r="D23" s="99">
        <f>(SUMIFS(calcul!$F$7:$F$45,calcul!$B$7:$B$45,$B23))</f>
        <v>0</v>
      </c>
      <c r="E23" s="99">
        <f>(SUMIFS(calcul!I$7:I$45,calcul!$B$7:$B$45,$B23))</f>
        <v>0</v>
      </c>
      <c r="F23" s="99">
        <f>(SUMIFS(calcul!L$7:L$45,calcul!$B$7:$B$45,$B23))</f>
        <v>0</v>
      </c>
      <c r="G23" s="99">
        <f>(SUMIFS(calcul!O$7:O$45,calcul!$B$7:$B$45,$B23))</f>
        <v>0</v>
      </c>
      <c r="H23" s="99">
        <f>(SUMIFS(calcul!R$7:R$45,calcul!$B$7:$B$45,$B23))</f>
        <v>0</v>
      </c>
      <c r="I23" s="99">
        <f>(SUMIFS(calcul!U$7:U$45,calcul!$B$7:$B$45,$B23))</f>
        <v>0</v>
      </c>
    </row>
    <row r="24" spans="2:9" x14ac:dyDescent="0.25">
      <c r="B24" s="213"/>
      <c r="C24" s="88" t="s">
        <v>28</v>
      </c>
      <c r="D24" s="123">
        <f>SUM(D25:D29)</f>
        <v>0</v>
      </c>
      <c r="E24" s="123">
        <f t="shared" ref="E24:I24" si="3">SUM(E25:E29)</f>
        <v>0</v>
      </c>
      <c r="F24" s="123">
        <f t="shared" si="3"/>
        <v>0</v>
      </c>
      <c r="G24" s="123">
        <f t="shared" si="3"/>
        <v>0</v>
      </c>
      <c r="H24" s="123">
        <f t="shared" si="3"/>
        <v>0</v>
      </c>
      <c r="I24" s="123">
        <f t="shared" si="3"/>
        <v>0</v>
      </c>
    </row>
    <row r="25" spans="2:9" x14ac:dyDescent="0.25">
      <c r="B25" s="204" t="s">
        <v>1273</v>
      </c>
      <c r="C25" s="92" t="s">
        <v>23</v>
      </c>
      <c r="D25" s="99">
        <f>(SUMIFS(calcul!$F$7:$F$45,calcul!$B$7:$B$45,$B25))</f>
        <v>0</v>
      </c>
      <c r="E25" s="99">
        <f>(SUMIFS(calcul!I$7:I$45,calcul!$B$7:$B$45,$B25))</f>
        <v>0</v>
      </c>
      <c r="F25" s="99">
        <f>(SUMIFS(calcul!L$7:L$45,calcul!$B$7:$B$45,$B25))</f>
        <v>0</v>
      </c>
      <c r="G25" s="99">
        <f>(SUMIFS(calcul!O$7:O$45,calcul!$B$7:$B$45,$B25))</f>
        <v>0</v>
      </c>
      <c r="H25" s="99">
        <f>(SUMIFS(calcul!R$7:R$45,calcul!$B$7:$B$45,$B25))</f>
        <v>0</v>
      </c>
      <c r="I25" s="99">
        <f>(SUMIFS(calcul!U$7:U$45,calcul!$B$7:$B$45,$B25))</f>
        <v>0</v>
      </c>
    </row>
    <row r="26" spans="2:9" x14ac:dyDescent="0.25">
      <c r="B26" s="204" t="s">
        <v>1314</v>
      </c>
      <c r="C26" s="92" t="s">
        <v>1313</v>
      </c>
      <c r="D26" s="99">
        <f>(SUMIFS(calcul!$F$7:$F$45,calcul!$B$7:$B$45,$B26))</f>
        <v>0</v>
      </c>
      <c r="E26" s="99">
        <f>(SUMIFS(calcul!I$7:I$45,calcul!$B$7:$B$45,$B26))</f>
        <v>0</v>
      </c>
      <c r="F26" s="99">
        <f>(SUMIFS(calcul!L$7:L$45,calcul!$B$7:$B$45,$B26))</f>
        <v>0</v>
      </c>
      <c r="G26" s="99">
        <f>(SUMIFS(calcul!O$7:O$45,calcul!$B$7:$B$45,$B26))</f>
        <v>0</v>
      </c>
      <c r="H26" s="99">
        <f>(SUMIFS(calcul!R$7:R$45,calcul!$B$7:$B$45,$B26))</f>
        <v>0</v>
      </c>
      <c r="I26" s="99">
        <f>(SUMIFS(calcul!U$7:U$45,calcul!$B$7:$B$45,$B26))</f>
        <v>0</v>
      </c>
    </row>
    <row r="27" spans="2:9" x14ac:dyDescent="0.25">
      <c r="B27" s="204" t="s">
        <v>1274</v>
      </c>
      <c r="C27" s="92" t="s">
        <v>29</v>
      </c>
      <c r="D27" s="99">
        <f>(SUMIFS(calcul!$F$7:$F$45,calcul!$B$7:$B$45,$B27))</f>
        <v>0</v>
      </c>
      <c r="E27" s="99">
        <f>(SUMIFS(calcul!I$7:I$45,calcul!$B$7:$B$45,$B27))</f>
        <v>0</v>
      </c>
      <c r="F27" s="99">
        <f>(SUMIFS(calcul!L$7:L$45,calcul!$B$7:$B$45,$B27))</f>
        <v>0</v>
      </c>
      <c r="G27" s="99">
        <f>(SUMIFS(calcul!O$7:O$45,calcul!$B$7:$B$45,$B27))</f>
        <v>0</v>
      </c>
      <c r="H27" s="99">
        <f>(SUMIFS(calcul!R$7:R$45,calcul!$B$7:$B$45,$B27))</f>
        <v>0</v>
      </c>
      <c r="I27" s="99">
        <f>(SUMIFS(calcul!U$7:U$45,calcul!$B$7:$B$45,$B27))</f>
        <v>0</v>
      </c>
    </row>
    <row r="28" spans="2:9" x14ac:dyDescent="0.25">
      <c r="B28" s="204" t="s">
        <v>1275</v>
      </c>
      <c r="C28" s="125" t="s">
        <v>1336</v>
      </c>
      <c r="D28" s="99">
        <f>(SUMIFS(calcul!$F$7:$F$45,calcul!$B$7:$B$45,$B28))</f>
        <v>0</v>
      </c>
      <c r="E28" s="99">
        <f>(SUMIFS(calcul!I$7:I$45,calcul!$B$7:$B$45,$B28))</f>
        <v>0</v>
      </c>
      <c r="F28" s="99">
        <f>(SUMIFS(calcul!L$7:L$45,calcul!$B$7:$B$45,$B28))</f>
        <v>0</v>
      </c>
      <c r="G28" s="99">
        <f>(SUMIFS(calcul!O$7:O$45,calcul!$B$7:$B$45,$B28))</f>
        <v>0</v>
      </c>
      <c r="H28" s="99">
        <f>(SUMIFS(calcul!R$7:R$45,calcul!$B$7:$B$45,$B28))</f>
        <v>0</v>
      </c>
      <c r="I28" s="99">
        <f>(SUMIFS(calcul!U$7:U$45,calcul!$B$7:$B$45,$B28))</f>
        <v>0</v>
      </c>
    </row>
    <row r="29" spans="2:9" x14ac:dyDescent="0.25">
      <c r="B29" s="204" t="s">
        <v>1276</v>
      </c>
      <c r="C29" s="92" t="s">
        <v>43</v>
      </c>
      <c r="D29" s="99">
        <f>(SUMIFS(calcul!$F$7:$F$45,calcul!$B$7:$B$45,$B29))</f>
        <v>0</v>
      </c>
      <c r="E29" s="99">
        <f>(SUMIFS(calcul!I$7:I$45,calcul!$B$7:$B$45,$B29))</f>
        <v>0</v>
      </c>
      <c r="F29" s="99">
        <f>(SUMIFS(calcul!L$7:L$45,calcul!$B$7:$B$45,$B29))</f>
        <v>0</v>
      </c>
      <c r="G29" s="99">
        <f>(SUMIFS(calcul!O$7:O$45,calcul!$B$7:$B$45,$B29))</f>
        <v>0</v>
      </c>
      <c r="H29" s="99">
        <f>(SUMIFS(calcul!R$7:R$45,calcul!$B$7:$B$45,$B29))</f>
        <v>0</v>
      </c>
      <c r="I29" s="99">
        <f>(SUMIFS(calcul!U$7:U$45,calcul!$B$7:$B$45,$B29))</f>
        <v>0</v>
      </c>
    </row>
    <row r="30" spans="2:9" x14ac:dyDescent="0.25">
      <c r="B30" s="213"/>
      <c r="C30" s="88" t="s">
        <v>19</v>
      </c>
      <c r="D30" s="123">
        <f>SUM(D31:D33)</f>
        <v>0</v>
      </c>
      <c r="E30" s="123">
        <f t="shared" ref="E30:I30" si="4">SUM(E31:E33)</f>
        <v>0</v>
      </c>
      <c r="F30" s="123">
        <f t="shared" si="4"/>
        <v>0</v>
      </c>
      <c r="G30" s="123">
        <f t="shared" si="4"/>
        <v>0</v>
      </c>
      <c r="H30" s="123">
        <f t="shared" si="4"/>
        <v>0</v>
      </c>
      <c r="I30" s="123">
        <f t="shared" si="4"/>
        <v>0</v>
      </c>
    </row>
    <row r="31" spans="2:9" x14ac:dyDescent="0.25">
      <c r="B31" s="204" t="s">
        <v>1277</v>
      </c>
      <c r="C31" s="92" t="s">
        <v>46</v>
      </c>
      <c r="D31" s="99">
        <f>(SUMIFS(calcul!$F$7:$F$45,calcul!$B$7:$B$45,$B31))</f>
        <v>0</v>
      </c>
      <c r="E31" s="99">
        <f>(SUMIFS(calcul!I$7:I$45,calcul!$B$7:$B$45,$B31))</f>
        <v>0</v>
      </c>
      <c r="F31" s="99">
        <f>(SUMIFS(calcul!L$7:L$45,calcul!$B$7:$B$45,$B31))</f>
        <v>0</v>
      </c>
      <c r="G31" s="99">
        <f>(SUMIFS(calcul!O$7:O$45,calcul!$B$7:$B$45,$B31))</f>
        <v>0</v>
      </c>
      <c r="H31" s="99">
        <f>(SUMIFS(calcul!R$7:R$45,calcul!$B$7:$B$45,$B31))</f>
        <v>0</v>
      </c>
      <c r="I31" s="99">
        <f>(SUMIFS(calcul!U$7:U$45,calcul!$B$7:$B$45,$B31))</f>
        <v>0</v>
      </c>
    </row>
    <row r="32" spans="2:9" x14ac:dyDescent="0.25">
      <c r="B32" s="204" t="s">
        <v>1278</v>
      </c>
      <c r="C32" s="91" t="s">
        <v>45</v>
      </c>
      <c r="D32" s="99">
        <f>(SUMIFS(calcul!$F$7:$F$45,calcul!$B$7:$B$45,$B32))</f>
        <v>0</v>
      </c>
      <c r="E32" s="99">
        <f>(SUMIFS(calcul!I$7:I$45,calcul!$B$7:$B$45,$B32))</f>
        <v>0</v>
      </c>
      <c r="F32" s="99">
        <f>(SUMIFS(calcul!L$7:L$45,calcul!$B$7:$B$45,$B32))</f>
        <v>0</v>
      </c>
      <c r="G32" s="99">
        <f>(SUMIFS(calcul!O$7:O$45,calcul!$B$7:$B$45,$B32))</f>
        <v>0</v>
      </c>
      <c r="H32" s="99">
        <f>(SUMIFS(calcul!R$7:R$45,calcul!$B$7:$B$45,$B32))</f>
        <v>0</v>
      </c>
      <c r="I32" s="99">
        <f>(SUMIFS(calcul!U$7:U$45,calcul!$B$7:$B$45,$B32))</f>
        <v>0</v>
      </c>
    </row>
    <row r="33" spans="2:9" x14ac:dyDescent="0.25">
      <c r="B33" s="204" t="s">
        <v>1318</v>
      </c>
      <c r="C33" s="91" t="s">
        <v>1319</v>
      </c>
      <c r="D33" s="99">
        <f>(SUMIFS(calcul!$F$7:$F$45,calcul!$B$7:$B$45,$B33))</f>
        <v>0</v>
      </c>
      <c r="E33" s="99">
        <f>(SUMIFS(calcul!I$7:I$45,calcul!$B$7:$B$45,$B33))</f>
        <v>0</v>
      </c>
      <c r="F33" s="99">
        <f>(SUMIFS(calcul!L$7:L$45,calcul!$B$7:$B$45,$B33))</f>
        <v>0</v>
      </c>
      <c r="G33" s="99">
        <f>(SUMIFS(calcul!O$7:O$45,calcul!$B$7:$B$45,$B33))</f>
        <v>0</v>
      </c>
      <c r="H33" s="99">
        <f>(SUMIFS(calcul!R$7:R$45,calcul!$B$7:$B$45,$B33))</f>
        <v>0</v>
      </c>
      <c r="I33" s="99">
        <f>(SUMIFS(calcul!U$7:U$45,calcul!$B$7:$B$45,$B33))</f>
        <v>0</v>
      </c>
    </row>
    <row r="34" spans="2:9" x14ac:dyDescent="0.25">
      <c r="B34" s="213"/>
      <c r="C34" s="88" t="s">
        <v>1384</v>
      </c>
      <c r="D34" s="123">
        <f>SUM(D35:D37)</f>
        <v>0</v>
      </c>
      <c r="E34" s="123">
        <f>SUM(E35:E37)</f>
        <v>0</v>
      </c>
      <c r="F34" s="123">
        <f t="shared" ref="F34:I34" si="5">SUM(F35:F37)</f>
        <v>0</v>
      </c>
      <c r="G34" s="123">
        <f t="shared" si="5"/>
        <v>0</v>
      </c>
      <c r="H34" s="123">
        <f t="shared" si="5"/>
        <v>0</v>
      </c>
      <c r="I34" s="123">
        <f t="shared" si="5"/>
        <v>0</v>
      </c>
    </row>
    <row r="35" spans="2:9" x14ac:dyDescent="0.25">
      <c r="B35" s="204" t="s">
        <v>1283</v>
      </c>
      <c r="C35" s="91" t="s">
        <v>24</v>
      </c>
      <c r="D35" s="99">
        <f>(SUMIFS(calcul!$F$7:$F$45,calcul!$B$7:$B$45,$B35))</f>
        <v>0</v>
      </c>
      <c r="E35" s="99">
        <f>(SUMIFS(calcul!I$7:I$45,calcul!$B$7:$B$45,$B35))</f>
        <v>0</v>
      </c>
      <c r="F35" s="99">
        <f>(SUMIFS(calcul!L$7:L$45,calcul!$B$7:$B$45,$B35))</f>
        <v>0</v>
      </c>
      <c r="G35" s="99">
        <f>(SUMIFS(calcul!O$7:O$45,calcul!$B$7:$B$45,$B35))</f>
        <v>0</v>
      </c>
      <c r="H35" s="99">
        <f>(SUMIFS(calcul!R$7:R$45,calcul!$B$7:$B$45,$B35))</f>
        <v>0</v>
      </c>
      <c r="I35" s="99">
        <f>(SUMIFS(calcul!U$7:U$45,calcul!$B$7:$B$45,$B35))</f>
        <v>0</v>
      </c>
    </row>
    <row r="36" spans="2:9" x14ac:dyDescent="0.25">
      <c r="B36" s="204" t="s">
        <v>1206</v>
      </c>
      <c r="C36" s="91" t="s">
        <v>41</v>
      </c>
      <c r="D36" s="99">
        <f>(SUMIFS(calcul!$F$7:$F$45,calcul!$B$7:$B$45,$B36))</f>
        <v>0</v>
      </c>
      <c r="E36" s="99">
        <f>(SUMIFS(calcul!I$7:I$45,calcul!$B$7:$B$45,$B36))</f>
        <v>0</v>
      </c>
      <c r="F36" s="99">
        <f>(SUMIFS(calcul!L$7:L$45,calcul!$B$7:$B$45,$B36))</f>
        <v>0</v>
      </c>
      <c r="G36" s="99">
        <f>(SUMIFS(calcul!O$7:O$45,calcul!$B$7:$B$45,$B36))</f>
        <v>0</v>
      </c>
      <c r="H36" s="99">
        <f>(SUMIFS(calcul!R$7:R$45,calcul!$B$7:$B$45,$B36))</f>
        <v>0</v>
      </c>
      <c r="I36" s="99">
        <f>(SUMIFS(calcul!U$7:U$45,calcul!$B$7:$B$45,$B36))</f>
        <v>0</v>
      </c>
    </row>
    <row r="37" spans="2:9" x14ac:dyDescent="0.25">
      <c r="B37" s="204" t="s">
        <v>1207</v>
      </c>
      <c r="C37" s="91" t="s">
        <v>44</v>
      </c>
      <c r="D37" s="99">
        <f>(SUMIFS(calcul!$F$7:$F$45,calcul!$B$7:$B$45,$B37))</f>
        <v>0</v>
      </c>
      <c r="E37" s="99">
        <f>(SUMIFS(calcul!I$7:I$45,calcul!$B$7:$B$45,$B37))</f>
        <v>0</v>
      </c>
      <c r="F37" s="99">
        <f>(SUMIFS(calcul!L$7:L$45,calcul!$B$7:$B$45,$B37))</f>
        <v>0</v>
      </c>
      <c r="G37" s="99">
        <f>(SUMIFS(calcul!O$7:O$45,calcul!$B$7:$B$45,$B37))</f>
        <v>0</v>
      </c>
      <c r="H37" s="99">
        <f>(SUMIFS(calcul!R$7:R$45,calcul!$B$7:$B$45,$B37))</f>
        <v>0</v>
      </c>
      <c r="I37" s="99">
        <f>(SUMIFS(calcul!U$7:U$45,calcul!$B$7:$B$45,$B37))</f>
        <v>0</v>
      </c>
    </row>
    <row r="38" spans="2:9" x14ac:dyDescent="0.25">
      <c r="B38" s="213"/>
      <c r="C38" s="88" t="s">
        <v>34</v>
      </c>
      <c r="D38" s="123" t="e">
        <f>SUM(D39:D41)</f>
        <v>#DIV/0!</v>
      </c>
      <c r="E38" s="123" t="e">
        <f t="shared" ref="E38:I38" si="6">SUM(E39:E41)</f>
        <v>#DIV/0!</v>
      </c>
      <c r="F38" s="123" t="e">
        <f t="shared" si="6"/>
        <v>#DIV/0!</v>
      </c>
      <c r="G38" s="123" t="e">
        <f t="shared" si="6"/>
        <v>#DIV/0!</v>
      </c>
      <c r="H38" s="123" t="e">
        <f t="shared" si="6"/>
        <v>#DIV/0!</v>
      </c>
      <c r="I38" s="123" t="e">
        <f t="shared" si="6"/>
        <v>#DIV/0!</v>
      </c>
    </row>
    <row r="39" spans="2:9" x14ac:dyDescent="0.25">
      <c r="B39" s="204" t="s">
        <v>1279</v>
      </c>
      <c r="C39" s="92" t="s">
        <v>48</v>
      </c>
      <c r="D39" s="99" t="e">
        <f>(SUMIFS(calcul!$F$7:$F$45,calcul!$B$7:$B$45,$B39))</f>
        <v>#DIV/0!</v>
      </c>
      <c r="E39" s="99" t="e">
        <f>(SUMIFS(calcul!I$7:I$45,calcul!$B$7:$B$45,$B39))</f>
        <v>#DIV/0!</v>
      </c>
      <c r="F39" s="99" t="e">
        <f>(SUMIFS(calcul!L$7:L$45,calcul!$B$7:$B$45,$B39))</f>
        <v>#DIV/0!</v>
      </c>
      <c r="G39" s="99" t="e">
        <f>(SUMIFS(calcul!O$7:O$45,calcul!$B$7:$B$45,$B39))</f>
        <v>#DIV/0!</v>
      </c>
      <c r="H39" s="99" t="e">
        <f>(SUMIFS(calcul!R$7:R$45,calcul!$B$7:$B$45,$B39))</f>
        <v>#DIV/0!</v>
      </c>
      <c r="I39" s="99" t="e">
        <f>(SUMIFS(calcul!U$7:U$45,calcul!$B$7:$B$45,$B39))</f>
        <v>#DIV/0!</v>
      </c>
    </row>
    <row r="40" spans="2:9" x14ac:dyDescent="0.25">
      <c r="B40" s="204" t="s">
        <v>1280</v>
      </c>
      <c r="C40" s="92" t="s">
        <v>49</v>
      </c>
      <c r="D40" s="99" t="e">
        <f>(SUMIFS(calcul!$F$7:$F$45,calcul!$B$7:$B$45,$B40))</f>
        <v>#DIV/0!</v>
      </c>
      <c r="E40" s="99" t="e">
        <f>(SUMIFS(calcul!I$7:I$45,calcul!$B$7:$B$45,$B40))</f>
        <v>#DIV/0!</v>
      </c>
      <c r="F40" s="99" t="e">
        <f>(SUMIFS(calcul!L$7:L$45,calcul!$B$7:$B$45,$B40))</f>
        <v>#DIV/0!</v>
      </c>
      <c r="G40" s="99" t="e">
        <f>(SUMIFS(calcul!O$7:O$45,calcul!$B$7:$B$45,$B40))</f>
        <v>#DIV/0!</v>
      </c>
      <c r="H40" s="99" t="e">
        <f>(SUMIFS(calcul!R$7:R$45,calcul!$B$7:$B$45,$B40))</f>
        <v>#DIV/0!</v>
      </c>
      <c r="I40" s="99" t="e">
        <f>(SUMIFS(calcul!U$7:U$45,calcul!$B$7:$B$45,$B40))</f>
        <v>#DIV/0!</v>
      </c>
    </row>
    <row r="41" spans="2:9" x14ac:dyDescent="0.25">
      <c r="B41" s="204" t="s">
        <v>1281</v>
      </c>
      <c r="C41" s="92" t="s">
        <v>35</v>
      </c>
      <c r="D41" s="99" t="e">
        <f>(SUMIFS(calcul!$F$7:$F$45,calcul!$B$7:$B$45,$B41))</f>
        <v>#DIV/0!</v>
      </c>
      <c r="E41" s="99" t="e">
        <f>(SUMIFS(calcul!I$7:I$45,calcul!$B$7:$B$45,$B41))</f>
        <v>#DIV/0!</v>
      </c>
      <c r="F41" s="99" t="e">
        <f>(SUMIFS(calcul!L$7:L$45,calcul!$B$7:$B$45,$B41))</f>
        <v>#DIV/0!</v>
      </c>
      <c r="G41" s="99" t="e">
        <f>(SUMIFS(calcul!O$7:O$45,calcul!$B$7:$B$45,$B41))</f>
        <v>#DIV/0!</v>
      </c>
      <c r="H41" s="99" t="e">
        <f>(SUMIFS(calcul!R$7:R$45,calcul!$B$7:$B$45,$B41))</f>
        <v>#DIV/0!</v>
      </c>
      <c r="I41" s="99" t="e">
        <f>(SUMIFS(calcul!U$7:U$45,calcul!$B$7:$B$45,$B41))</f>
        <v>#DIV/0!</v>
      </c>
    </row>
    <row r="42" spans="2:9" x14ac:dyDescent="0.25">
      <c r="B42" s="204" t="s">
        <v>1282</v>
      </c>
      <c r="C42" s="88" t="s">
        <v>40</v>
      </c>
      <c r="D42" s="123">
        <f>(SUMIFS(calcul!$F$7:$F$45,calcul!$B$7:$B$45,$B42))</f>
        <v>0</v>
      </c>
      <c r="E42" s="123">
        <f>(SUMIFS(calcul!I$7:I$45,calcul!$B$7:$B$45,$B42))</f>
        <v>0</v>
      </c>
      <c r="F42" s="123">
        <f>(SUMIFS(calcul!L$7:L$45,calcul!$B$7:$B$45,$B42))</f>
        <v>0</v>
      </c>
      <c r="G42" s="123">
        <f>(SUMIFS(calcul!O$7:O$45,calcul!$B$7:$B$45,$B42))</f>
        <v>0</v>
      </c>
      <c r="H42" s="123">
        <f>(SUMIFS(calcul!R$7:R$45,calcul!$B$7:$B$45,$B42))</f>
        <v>0</v>
      </c>
      <c r="I42" s="123">
        <f>(SUMIFS(calcul!U$7:U$45,calcul!$B$7:$B$45,$B42))</f>
        <v>0</v>
      </c>
    </row>
    <row r="43" spans="2:9" x14ac:dyDescent="0.25">
      <c r="D43" s="124"/>
      <c r="E43" s="124"/>
      <c r="F43" s="124"/>
      <c r="G43" s="124"/>
      <c r="H43" s="124"/>
      <c r="I43" s="124"/>
    </row>
    <row r="44" spans="2:9" x14ac:dyDescent="0.25">
      <c r="C44" s="119" t="s">
        <v>1330</v>
      </c>
      <c r="D44" s="55" t="e">
        <f>D5+D12+D17+D24+D30+D34+D38+D42</f>
        <v>#DIV/0!</v>
      </c>
      <c r="E44" s="55" t="e">
        <f t="shared" ref="E44:I44" si="7">E5+E12+E17+E24+E30+E34+E38+E42</f>
        <v>#DIV/0!</v>
      </c>
      <c r="F44" s="55" t="e">
        <f t="shared" si="7"/>
        <v>#DIV/0!</v>
      </c>
      <c r="G44" s="55" t="e">
        <f t="shared" si="7"/>
        <v>#DIV/0!</v>
      </c>
      <c r="H44" s="55" t="e">
        <f t="shared" si="7"/>
        <v>#DIV/0!</v>
      </c>
      <c r="I44" s="55" t="e">
        <f t="shared" si="7"/>
        <v>#DIV/0!</v>
      </c>
    </row>
  </sheetData>
  <sheetProtection password="ACF5" sheet="1" objects="1" scenarios="1"/>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zoomScale="80" zoomScaleNormal="80" workbookViewId="0">
      <selection activeCell="A9" sqref="A9"/>
    </sheetView>
  </sheetViews>
  <sheetFormatPr baseColWidth="10" defaultRowHeight="15" x14ac:dyDescent="0.25"/>
  <cols>
    <col min="2" max="2" width="23.7109375" customWidth="1"/>
    <col min="3" max="3" width="33.5703125" customWidth="1"/>
  </cols>
  <sheetData>
    <row r="1" spans="1:9" ht="21" x14ac:dyDescent="0.35">
      <c r="A1" s="118" t="s">
        <v>1327</v>
      </c>
      <c r="B1" s="3"/>
      <c r="C1" s="3"/>
    </row>
    <row r="3" spans="1:9" x14ac:dyDescent="0.25">
      <c r="D3" s="61" t="s">
        <v>65</v>
      </c>
      <c r="E3" s="61" t="s">
        <v>66</v>
      </c>
      <c r="F3" s="61" t="s">
        <v>67</v>
      </c>
      <c r="G3" s="61" t="s">
        <v>68</v>
      </c>
      <c r="H3" s="61" t="s">
        <v>69</v>
      </c>
      <c r="I3" s="61" t="s">
        <v>70</v>
      </c>
    </row>
    <row r="4" spans="1:9" ht="30" x14ac:dyDescent="0.25">
      <c r="B4" s="82"/>
      <c r="C4" s="115"/>
      <c r="D4" s="84">
        <f>param_menu!B6</f>
        <v>0</v>
      </c>
      <c r="E4" s="87">
        <f>param_menu!B7</f>
        <v>0</v>
      </c>
      <c r="F4" s="87">
        <f>param_menu!B8</f>
        <v>0</v>
      </c>
      <c r="G4" s="87">
        <f>param_menu!B9</f>
        <v>0</v>
      </c>
      <c r="H4" s="87">
        <f>param_menu!B10</f>
        <v>0</v>
      </c>
      <c r="I4" s="87">
        <f>param_menu!B11</f>
        <v>0</v>
      </c>
    </row>
    <row r="5" spans="1:9" x14ac:dyDescent="0.25">
      <c r="B5" s="116" t="s">
        <v>1325</v>
      </c>
      <c r="C5" s="116" t="s">
        <v>1326</v>
      </c>
      <c r="D5" s="117">
        <f>clefs_maraichage!C57</f>
        <v>0</v>
      </c>
      <c r="E5" s="117">
        <f>clefs_maraichage!D57</f>
        <v>0</v>
      </c>
      <c r="F5" s="117">
        <f>clefs_maraichage!E57</f>
        <v>0</v>
      </c>
      <c r="G5" s="117">
        <f>clefs_maraichage!F57</f>
        <v>0</v>
      </c>
      <c r="H5" s="117">
        <f>clefs_maraichage!G57</f>
        <v>0</v>
      </c>
      <c r="I5" s="117">
        <f>clefs_maraichage!H57</f>
        <v>0</v>
      </c>
    </row>
    <row r="6" spans="1:9" x14ac:dyDescent="0.25">
      <c r="B6" s="213"/>
      <c r="C6" s="88" t="s">
        <v>26</v>
      </c>
      <c r="D6" s="121" t="e">
        <f>SUM(D7:D12)</f>
        <v>#DIV/0!</v>
      </c>
      <c r="E6" s="121" t="e">
        <f t="shared" ref="E6:I6" si="0">SUM(E7:E12)</f>
        <v>#DIV/0!</v>
      </c>
      <c r="F6" s="121" t="e">
        <f t="shared" si="0"/>
        <v>#DIV/0!</v>
      </c>
      <c r="G6" s="121" t="e">
        <f t="shared" si="0"/>
        <v>#DIV/0!</v>
      </c>
      <c r="H6" s="121" t="e">
        <f t="shared" si="0"/>
        <v>#DIV/0!</v>
      </c>
      <c r="I6" s="121" t="e">
        <f t="shared" si="0"/>
        <v>#DIV/0!</v>
      </c>
    </row>
    <row r="7" spans="1:9" x14ac:dyDescent="0.25">
      <c r="B7" s="204" t="s">
        <v>1200</v>
      </c>
      <c r="C7" s="89" t="s">
        <v>14</v>
      </c>
      <c r="D7" s="111" t="e">
        <f>(SUMIFS(calcul!F$7:F$45,calcul!$B$7:$B$45,$B7))/D$5</f>
        <v>#DIV/0!</v>
      </c>
      <c r="E7" s="90" t="e">
        <f>(SUMIFS(calcul!I$7:I$45,calcul!$B$7:$B$45,$B7))/E$5</f>
        <v>#DIV/0!</v>
      </c>
      <c r="F7" s="90" t="e">
        <f>(SUMIFS(calcul!L$7:L$45,calcul!$B$7:$B$45,$B7))/F$5</f>
        <v>#DIV/0!</v>
      </c>
      <c r="G7" s="90" t="e">
        <f>(SUMIFS(calcul!O$7:O$45,calcul!$B$7:$B$45,$B7))/G$5</f>
        <v>#DIV/0!</v>
      </c>
      <c r="H7" s="90" t="e">
        <f>(SUMIFS(calcul!R$7:R$45,calcul!$B$7:$B$45,$B7))/H$5</f>
        <v>#DIV/0!</v>
      </c>
      <c r="I7" s="90" t="e">
        <f>(SUMIFS(calcul!U$7:U$45,calcul!$B$7:$B$45,$B7))/I$5</f>
        <v>#DIV/0!</v>
      </c>
    </row>
    <row r="8" spans="1:9" x14ac:dyDescent="0.25">
      <c r="B8" s="204" t="s">
        <v>1201</v>
      </c>
      <c r="C8" s="89" t="s">
        <v>17</v>
      </c>
      <c r="D8" s="111" t="e">
        <f>(SUMIFS(calcul!$F$7:$F$45,calcul!$B$7:$B$45,$B8))/D$5</f>
        <v>#DIV/0!</v>
      </c>
      <c r="E8" s="90" t="e">
        <f>(SUMIFS(calcul!I$7:I$45,calcul!$B$7:$B$45,$B8))/E$5</f>
        <v>#DIV/0!</v>
      </c>
      <c r="F8" s="90" t="e">
        <f>(SUMIFS(calcul!L$7:L$45,calcul!$B$7:$B$45,$B8))/F$5</f>
        <v>#DIV/0!</v>
      </c>
      <c r="G8" s="90" t="e">
        <f>(SUMIFS(calcul!O$7:O$45,calcul!$B$7:$B$45,$B8))/G$5</f>
        <v>#DIV/0!</v>
      </c>
      <c r="H8" s="90" t="e">
        <f>(SUMIFS(calcul!R$7:R$45,calcul!$B$7:$B$45,$B8))/H$5</f>
        <v>#DIV/0!</v>
      </c>
      <c r="I8" s="90" t="e">
        <f>(SUMIFS(calcul!U$7:U$45,calcul!$B$7:$B$45,$B8))/I$5</f>
        <v>#DIV/0!</v>
      </c>
    </row>
    <row r="9" spans="1:9" x14ac:dyDescent="0.25">
      <c r="B9" s="204" t="s">
        <v>1202</v>
      </c>
      <c r="C9" s="89" t="s">
        <v>18</v>
      </c>
      <c r="D9" s="111" t="e">
        <f>(SUMIFS(calcul!$F$7:$F$45,calcul!$B$7:$B$45,$B9))/D$5</f>
        <v>#DIV/0!</v>
      </c>
      <c r="E9" s="90" t="e">
        <f>(SUMIFS(calcul!I$7:I$45,calcul!$B$7:$B$45,$B9))/E$5</f>
        <v>#DIV/0!</v>
      </c>
      <c r="F9" s="90" t="e">
        <f>(SUMIFS(calcul!L$7:L$45,calcul!$B$7:$B$45,$B9))/F$5</f>
        <v>#DIV/0!</v>
      </c>
      <c r="G9" s="90" t="e">
        <f>(SUMIFS(calcul!O$7:O$45,calcul!$B$7:$B$45,$B9))/G$5</f>
        <v>#DIV/0!</v>
      </c>
      <c r="H9" s="90" t="e">
        <f>(SUMIFS(calcul!R$7:R$45,calcul!$B$7:$B$45,$B9))/H$5</f>
        <v>#DIV/0!</v>
      </c>
      <c r="I9" s="90" t="e">
        <f>(SUMIFS(calcul!U$7:U$45,calcul!$B$7:$B$45,$B9))/I$5</f>
        <v>#DIV/0!</v>
      </c>
    </row>
    <row r="10" spans="1:9" x14ac:dyDescent="0.25">
      <c r="B10" s="204" t="s">
        <v>1203</v>
      </c>
      <c r="C10" s="89" t="s">
        <v>37</v>
      </c>
      <c r="D10" s="111" t="e">
        <f>(SUMIFS(calcul!$F$7:$F$45,calcul!$B$7:$B$45,$B10))/D$5</f>
        <v>#DIV/0!</v>
      </c>
      <c r="E10" s="90" t="e">
        <f>(SUMIFS(calcul!I$7:I$45,calcul!$B$7:$B$45,$B10))/E$5</f>
        <v>#DIV/0!</v>
      </c>
      <c r="F10" s="90" t="e">
        <f>(SUMIFS(calcul!L$7:L$45,calcul!$B$7:$B$45,$B10))/F$5</f>
        <v>#DIV/0!</v>
      </c>
      <c r="G10" s="90" t="e">
        <f>(SUMIFS(calcul!O$7:O$45,calcul!$B$7:$B$45,$B10))/G$5</f>
        <v>#DIV/0!</v>
      </c>
      <c r="H10" s="90" t="e">
        <f>(SUMIFS(calcul!R$7:R$45,calcul!$B$7:$B$45,$B10))/H$5</f>
        <v>#DIV/0!</v>
      </c>
      <c r="I10" s="90" t="e">
        <f>(SUMIFS(calcul!U$7:U$45,calcul!$B$7:$B$45,$B10))/I$5</f>
        <v>#DIV/0!</v>
      </c>
    </row>
    <row r="11" spans="1:9" x14ac:dyDescent="0.25">
      <c r="B11" s="204" t="s">
        <v>1204</v>
      </c>
      <c r="C11" s="89" t="s">
        <v>22</v>
      </c>
      <c r="D11" s="111" t="e">
        <f>(SUMIFS(calcul!$F$7:$F$45,calcul!$B$7:$B$45,$B11))/D$5</f>
        <v>#DIV/0!</v>
      </c>
      <c r="E11" s="90" t="e">
        <f>(SUMIFS(calcul!I$7:I$45,calcul!$B$7:$B$45,$B11))/E$5</f>
        <v>#DIV/0!</v>
      </c>
      <c r="F11" s="90" t="e">
        <f>(SUMIFS(calcul!L$7:L$45,calcul!$B$7:$B$45,$B11))/F$5</f>
        <v>#DIV/0!</v>
      </c>
      <c r="G11" s="90" t="e">
        <f>(SUMIFS(calcul!O$7:O$45,calcul!$B$7:$B$45,$B11))/G$5</f>
        <v>#DIV/0!</v>
      </c>
      <c r="H11" s="90" t="e">
        <f>(SUMIFS(calcul!R$7:R$45,calcul!$B$7:$B$45,$B11))/H$5</f>
        <v>#DIV/0!</v>
      </c>
      <c r="I11" s="90" t="e">
        <f>(SUMIFS(calcul!U$7:U$45,calcul!$B$7:$B$45,$B11))/I$5</f>
        <v>#DIV/0!</v>
      </c>
    </row>
    <row r="12" spans="1:9" x14ac:dyDescent="0.25">
      <c r="B12" s="204" t="s">
        <v>1205</v>
      </c>
      <c r="C12" s="89" t="s">
        <v>38</v>
      </c>
      <c r="D12" s="111" t="e">
        <f>(SUMIFS(calcul!$F$7:$F$45,calcul!$B$7:$B$45,$B12))/D$5</f>
        <v>#DIV/0!</v>
      </c>
      <c r="E12" s="90" t="e">
        <f>(SUMIFS(calcul!I$7:I$45,calcul!$B$7:$B$45,$B12))/E$5</f>
        <v>#DIV/0!</v>
      </c>
      <c r="F12" s="90" t="e">
        <f>(SUMIFS(calcul!L$7:L$45,calcul!$B$7:$B$45,$B12))/F$5</f>
        <v>#DIV/0!</v>
      </c>
      <c r="G12" s="90" t="e">
        <f>(SUMIFS(calcul!O$7:O$45,calcul!$B$7:$B$45,$B12))/G$5</f>
        <v>#DIV/0!</v>
      </c>
      <c r="H12" s="90" t="e">
        <f>(SUMIFS(calcul!R$7:R$45,calcul!$B$7:$B$45,$B12))/H$5</f>
        <v>#DIV/0!</v>
      </c>
      <c r="I12" s="90" t="e">
        <f>(SUMIFS(calcul!U$7:U$45,calcul!$B$7:$B$45,$B12))/I$5</f>
        <v>#DIV/0!</v>
      </c>
    </row>
    <row r="13" spans="1:9" x14ac:dyDescent="0.25">
      <c r="B13" s="213"/>
      <c r="C13" s="88" t="s">
        <v>25</v>
      </c>
      <c r="D13" s="121" t="e">
        <f>SUM(D14:D17)</f>
        <v>#DIV/0!</v>
      </c>
      <c r="E13" s="121" t="e">
        <f t="shared" ref="E13:I13" si="1">SUM(E14:E17)</f>
        <v>#DIV/0!</v>
      </c>
      <c r="F13" s="121" t="e">
        <f t="shared" si="1"/>
        <v>#DIV/0!</v>
      </c>
      <c r="G13" s="121" t="e">
        <f t="shared" si="1"/>
        <v>#DIV/0!</v>
      </c>
      <c r="H13" s="121" t="e">
        <f t="shared" si="1"/>
        <v>#DIV/0!</v>
      </c>
      <c r="I13" s="121" t="e">
        <f t="shared" si="1"/>
        <v>#DIV/0!</v>
      </c>
    </row>
    <row r="14" spans="1:9" x14ac:dyDescent="0.25">
      <c r="B14" s="214" t="s">
        <v>1385</v>
      </c>
      <c r="C14" s="91" t="s">
        <v>1386</v>
      </c>
      <c r="D14" s="111" t="e">
        <f>(SUMIFS(calcul!$F$7:$F$45,calcul!$B$7:$B$45,$B14))/D$5</f>
        <v>#DIV/0!</v>
      </c>
      <c r="E14" s="90" t="e">
        <f>(SUMIFS(calcul!I$7:I$45,calcul!$B$7:$B$45,$B14))/E$5</f>
        <v>#DIV/0!</v>
      </c>
      <c r="F14" s="90" t="e">
        <f>(SUMIFS(calcul!L$7:L$45,calcul!$B$7:$B$45,$B14))/F$5</f>
        <v>#DIV/0!</v>
      </c>
      <c r="G14" s="90" t="e">
        <f>(SUMIFS(calcul!O$7:O$45,calcul!$B$7:$B$45,$B14))/G$5</f>
        <v>#DIV/0!</v>
      </c>
      <c r="H14" s="90" t="e">
        <f>(SUMIFS(calcul!R$7:R$45,calcul!$B$7:$B$45,$B14))/H$5</f>
        <v>#DIV/0!</v>
      </c>
      <c r="I14" s="90" t="e">
        <f>(SUMIFS(calcul!U$7:U$45,calcul!$B$7:$B$45,$B14))/I$5</f>
        <v>#DIV/0!</v>
      </c>
    </row>
    <row r="15" spans="1:9" x14ac:dyDescent="0.25">
      <c r="B15" s="204" t="s">
        <v>1208</v>
      </c>
      <c r="C15" s="91" t="s">
        <v>1335</v>
      </c>
      <c r="D15" s="111" t="e">
        <f>(SUMIFS(calcul!$F$7:$F$45,calcul!$B$7:$B$45,$B15))/D$5</f>
        <v>#DIV/0!</v>
      </c>
      <c r="E15" s="90" t="e">
        <f>(SUMIFS(calcul!I$7:I$45,calcul!$B$7:$B$45,$B15))/E$5</f>
        <v>#DIV/0!</v>
      </c>
      <c r="F15" s="90" t="e">
        <f>(SUMIFS(calcul!L$7:L$45,calcul!$B$7:$B$45,$B15))/F$5</f>
        <v>#DIV/0!</v>
      </c>
      <c r="G15" s="90" t="e">
        <f>(SUMIFS(calcul!O$7:O$45,calcul!$B$7:$B$45,$B15))/G$5</f>
        <v>#DIV/0!</v>
      </c>
      <c r="H15" s="90" t="e">
        <f>(SUMIFS(calcul!R$7:R$45,calcul!$B$7:$B$45,$B15))/H$5</f>
        <v>#DIV/0!</v>
      </c>
      <c r="I15" s="90" t="e">
        <f>(SUMIFS(calcul!U$7:U$45,calcul!$B$7:$B$45,$B15))/I$5</f>
        <v>#DIV/0!</v>
      </c>
    </row>
    <row r="16" spans="1:9" x14ac:dyDescent="0.25">
      <c r="B16" s="204" t="s">
        <v>1209</v>
      </c>
      <c r="C16" s="91" t="s">
        <v>42</v>
      </c>
      <c r="D16" s="111" t="e">
        <f>(SUMIFS(calcul!$F$7:$F$45,calcul!$B$7:$B$45,$B16))/D$5</f>
        <v>#DIV/0!</v>
      </c>
      <c r="E16" s="90" t="e">
        <f>(SUMIFS(calcul!I$7:I$45,calcul!$B$7:$B$45,$B16))/E$5</f>
        <v>#DIV/0!</v>
      </c>
      <c r="F16" s="90" t="e">
        <f>(SUMIFS(calcul!L$7:L$45,calcul!$B$7:$B$45,$B16))/F$5</f>
        <v>#DIV/0!</v>
      </c>
      <c r="G16" s="90" t="e">
        <f>(SUMIFS(calcul!O$7:O$45,calcul!$B$7:$B$45,$B16))/G$5</f>
        <v>#DIV/0!</v>
      </c>
      <c r="H16" s="90" t="e">
        <f>(SUMIFS(calcul!R$7:R$45,calcul!$B$7:$B$45,$B16))/H$5</f>
        <v>#DIV/0!</v>
      </c>
      <c r="I16" s="90" t="e">
        <f>(SUMIFS(calcul!U$7:U$45,calcul!$B$7:$B$45,$B16))/I$5</f>
        <v>#DIV/0!</v>
      </c>
    </row>
    <row r="17" spans="2:9" x14ac:dyDescent="0.25">
      <c r="B17" s="214" t="s">
        <v>1387</v>
      </c>
      <c r="C17" s="91" t="s">
        <v>1389</v>
      </c>
      <c r="D17" s="111" t="e">
        <f>(SUMIFS(calcul!$F$7:$F$45,calcul!$B$7:$B$45,$B17))/D$5</f>
        <v>#DIV/0!</v>
      </c>
      <c r="E17" s="90" t="e">
        <f>(SUMIFS(calcul!I$7:I$45,calcul!$B$7:$B$45,$B17))/E$5</f>
        <v>#DIV/0!</v>
      </c>
      <c r="F17" s="90" t="e">
        <f>(SUMIFS(calcul!L$7:L$45,calcul!$B$7:$B$45,$B17))/F$5</f>
        <v>#DIV/0!</v>
      </c>
      <c r="G17" s="90" t="e">
        <f>(SUMIFS(calcul!O$7:O$45,calcul!$B$7:$B$45,$B17))/G$5</f>
        <v>#DIV/0!</v>
      </c>
      <c r="H17" s="90" t="e">
        <f>(SUMIFS(calcul!R$7:R$45,calcul!$B$7:$B$45,$B17))/H$5</f>
        <v>#DIV/0!</v>
      </c>
      <c r="I17" s="90" t="e">
        <f>(SUMIFS(calcul!U$7:U$45,calcul!$B$7:$B$45,$B17))/I$5</f>
        <v>#DIV/0!</v>
      </c>
    </row>
    <row r="18" spans="2:9" x14ac:dyDescent="0.25">
      <c r="B18" s="213"/>
      <c r="C18" s="88" t="s">
        <v>20</v>
      </c>
      <c r="D18" s="121" t="e">
        <f>SUM(D19:D24)</f>
        <v>#DIV/0!</v>
      </c>
      <c r="E18" s="121" t="e">
        <f t="shared" ref="E18:I18" si="2">SUM(E19:E24)</f>
        <v>#DIV/0!</v>
      </c>
      <c r="F18" s="121" t="e">
        <f t="shared" si="2"/>
        <v>#DIV/0!</v>
      </c>
      <c r="G18" s="121" t="e">
        <f t="shared" si="2"/>
        <v>#DIV/0!</v>
      </c>
      <c r="H18" s="121" t="e">
        <f t="shared" si="2"/>
        <v>#DIV/0!</v>
      </c>
      <c r="I18" s="121" t="e">
        <f t="shared" si="2"/>
        <v>#DIV/0!</v>
      </c>
    </row>
    <row r="19" spans="2:9" x14ac:dyDescent="0.25">
      <c r="B19" s="204" t="s">
        <v>1267</v>
      </c>
      <c r="C19" s="92" t="s">
        <v>21</v>
      </c>
      <c r="D19" s="111" t="e">
        <f>(SUMIFS(calcul!$F$7:$F$45,calcul!$B$7:$B$45,$B19))/D$5</f>
        <v>#DIV/0!</v>
      </c>
      <c r="E19" s="90" t="e">
        <f>(SUMIFS(calcul!I$7:I$45,calcul!$B$7:$B$45,$B19))/E$5</f>
        <v>#DIV/0!</v>
      </c>
      <c r="F19" s="90" t="e">
        <f>(SUMIFS(calcul!L$7:L$45,calcul!$B$7:$B$45,$B19))/F$5</f>
        <v>#DIV/0!</v>
      </c>
      <c r="G19" s="90" t="e">
        <f>(SUMIFS(calcul!O$7:O$45,calcul!$B$7:$B$45,$B19))/G$5</f>
        <v>#DIV/0!</v>
      </c>
      <c r="H19" s="90" t="e">
        <f>(SUMIFS(calcul!R$7:R$45,calcul!$B$7:$B$45,$B19))/H$5</f>
        <v>#DIV/0!</v>
      </c>
      <c r="I19" s="90" t="e">
        <f>(SUMIFS(calcul!U$7:U$45,calcul!$B$7:$B$45,$B19))/I$5</f>
        <v>#DIV/0!</v>
      </c>
    </row>
    <row r="20" spans="2:9" x14ac:dyDescent="0.25">
      <c r="B20" s="204" t="s">
        <v>1268</v>
      </c>
      <c r="C20" s="92" t="s">
        <v>27</v>
      </c>
      <c r="D20" s="111" t="e">
        <f>(SUMIFS(calcul!$F$7:$F$45,calcul!$B$7:$B$45,$B20))/D$5</f>
        <v>#DIV/0!</v>
      </c>
      <c r="E20" s="90" t="e">
        <f>(SUMIFS(calcul!I$7:I$45,calcul!$B$7:$B$45,$B20))/E$5</f>
        <v>#DIV/0!</v>
      </c>
      <c r="F20" s="90" t="e">
        <f>(SUMIFS(calcul!L$7:L$45,calcul!$B$7:$B$45,$B20))/F$5</f>
        <v>#DIV/0!</v>
      </c>
      <c r="G20" s="90" t="e">
        <f>(SUMIFS(calcul!O$7:O$45,calcul!$B$7:$B$45,$B20))/G$5</f>
        <v>#DIV/0!</v>
      </c>
      <c r="H20" s="90" t="e">
        <f>(SUMIFS(calcul!R$7:R$45,calcul!$B$7:$B$45,$B20))/H$5</f>
        <v>#DIV/0!</v>
      </c>
      <c r="I20" s="90" t="e">
        <f>(SUMIFS(calcul!U$7:U$45,calcul!$B$7:$B$45,$B20))/I$5</f>
        <v>#DIV/0!</v>
      </c>
    </row>
    <row r="21" spans="2:9" x14ac:dyDescent="0.25">
      <c r="B21" s="204" t="s">
        <v>1269</v>
      </c>
      <c r="C21" s="92" t="s">
        <v>31</v>
      </c>
      <c r="D21" s="111" t="e">
        <f>(SUMIFS(calcul!$F$7:$F$45,calcul!$B$7:$B$45,$B21))/D$5</f>
        <v>#DIV/0!</v>
      </c>
      <c r="E21" s="90" t="e">
        <f>(SUMIFS(calcul!I$7:I$45,calcul!$B$7:$B$45,$B21))/E$5</f>
        <v>#DIV/0!</v>
      </c>
      <c r="F21" s="90" t="e">
        <f>(SUMIFS(calcul!L$7:L$45,calcul!$B$7:$B$45,$B21))/F$5</f>
        <v>#DIV/0!</v>
      </c>
      <c r="G21" s="90" t="e">
        <f>(SUMIFS(calcul!O$7:O$45,calcul!$B$7:$B$45,$B21))/G$5</f>
        <v>#DIV/0!</v>
      </c>
      <c r="H21" s="90" t="e">
        <f>(SUMIFS(calcul!R$7:R$45,calcul!$B$7:$B$45,$B21))/H$5</f>
        <v>#DIV/0!</v>
      </c>
      <c r="I21" s="90" t="e">
        <f>(SUMIFS(calcul!U$7:U$45,calcul!$B$7:$B$45,$B21))/I$5</f>
        <v>#DIV/0!</v>
      </c>
    </row>
    <row r="22" spans="2:9" x14ac:dyDescent="0.25">
      <c r="B22" s="204" t="s">
        <v>1270</v>
      </c>
      <c r="C22" s="92" t="s">
        <v>30</v>
      </c>
      <c r="D22" s="111" t="e">
        <f>(SUMIFS(calcul!$F$7:$F$45,calcul!$B$7:$B$45,$B22))/D$5</f>
        <v>#DIV/0!</v>
      </c>
      <c r="E22" s="90" t="e">
        <f>(SUMIFS(calcul!I$7:I$45,calcul!$B$7:$B$45,$B22))/E$5</f>
        <v>#DIV/0!</v>
      </c>
      <c r="F22" s="90" t="e">
        <f>(SUMIFS(calcul!L$7:L$45,calcul!$B$7:$B$45,$B22))/F$5</f>
        <v>#DIV/0!</v>
      </c>
      <c r="G22" s="90" t="e">
        <f>(SUMIFS(calcul!O$7:O$45,calcul!$B$7:$B$45,$B22))/G$5</f>
        <v>#DIV/0!</v>
      </c>
      <c r="H22" s="90" t="e">
        <f>(SUMIFS(calcul!R$7:R$45,calcul!$B$7:$B$45,$B22))/H$5</f>
        <v>#DIV/0!</v>
      </c>
      <c r="I22" s="90" t="e">
        <f>(SUMIFS(calcul!U$7:U$45,calcul!$B$7:$B$45,$B22))/I$5</f>
        <v>#DIV/0!</v>
      </c>
    </row>
    <row r="23" spans="2:9" x14ac:dyDescent="0.25">
      <c r="B23" s="204" t="s">
        <v>1271</v>
      </c>
      <c r="C23" s="92" t="s">
        <v>32</v>
      </c>
      <c r="D23" s="111" t="e">
        <f>(SUMIFS(calcul!$F$7:$F$45,calcul!$B$7:$B$45,$B23))/D$5</f>
        <v>#DIV/0!</v>
      </c>
      <c r="E23" s="90" t="e">
        <f>(SUMIFS(calcul!I$7:I$45,calcul!$B$7:$B$45,$B23))/E$5</f>
        <v>#DIV/0!</v>
      </c>
      <c r="F23" s="90" t="e">
        <f>(SUMIFS(calcul!L$7:L$45,calcul!$B$7:$B$45,$B23))/F$5</f>
        <v>#DIV/0!</v>
      </c>
      <c r="G23" s="90" t="e">
        <f>(SUMIFS(calcul!O$7:O$45,calcul!$B$7:$B$45,$B23))/G$5</f>
        <v>#DIV/0!</v>
      </c>
      <c r="H23" s="90" t="e">
        <f>(SUMIFS(calcul!R$7:R$45,calcul!$B$7:$B$45,$B23))/H$5</f>
        <v>#DIV/0!</v>
      </c>
      <c r="I23" s="90" t="e">
        <f>(SUMIFS(calcul!U$7:U$45,calcul!$B$7:$B$45,$B23))/I$5</f>
        <v>#DIV/0!</v>
      </c>
    </row>
    <row r="24" spans="2:9" x14ac:dyDescent="0.25">
      <c r="B24" s="204" t="s">
        <v>1272</v>
      </c>
      <c r="C24" s="92" t="s">
        <v>33</v>
      </c>
      <c r="D24" s="111" t="e">
        <f>(SUMIFS(calcul!$F$7:$F$45,calcul!$B$7:$B$45,$B24))/D$5</f>
        <v>#DIV/0!</v>
      </c>
      <c r="E24" s="90" t="e">
        <f>(SUMIFS(calcul!I$7:I$45,calcul!$B$7:$B$45,$B24))/E$5</f>
        <v>#DIV/0!</v>
      </c>
      <c r="F24" s="90" t="e">
        <f>(SUMIFS(calcul!L$7:L$45,calcul!$B$7:$B$45,$B24))/F$5</f>
        <v>#DIV/0!</v>
      </c>
      <c r="G24" s="90" t="e">
        <f>(SUMIFS(calcul!O$7:O$45,calcul!$B$7:$B$45,$B24))/G$5</f>
        <v>#DIV/0!</v>
      </c>
      <c r="H24" s="90" t="e">
        <f>(SUMIFS(calcul!R$7:R$45,calcul!$B$7:$B$45,$B24))/H$5</f>
        <v>#DIV/0!</v>
      </c>
      <c r="I24" s="90" t="e">
        <f>(SUMIFS(calcul!U$7:U$45,calcul!$B$7:$B$45,$B24))/I$5</f>
        <v>#DIV/0!</v>
      </c>
    </row>
    <row r="25" spans="2:9" x14ac:dyDescent="0.25">
      <c r="B25" s="213"/>
      <c r="C25" s="88" t="s">
        <v>28</v>
      </c>
      <c r="D25" s="121" t="e">
        <f>SUM(D26:D30)</f>
        <v>#DIV/0!</v>
      </c>
      <c r="E25" s="121" t="e">
        <f t="shared" ref="E25:I25" si="3">SUM(E26:E30)</f>
        <v>#DIV/0!</v>
      </c>
      <c r="F25" s="121" t="e">
        <f t="shared" si="3"/>
        <v>#DIV/0!</v>
      </c>
      <c r="G25" s="121" t="e">
        <f t="shared" si="3"/>
        <v>#DIV/0!</v>
      </c>
      <c r="H25" s="121" t="e">
        <f t="shared" si="3"/>
        <v>#DIV/0!</v>
      </c>
      <c r="I25" s="121" t="e">
        <f t="shared" si="3"/>
        <v>#DIV/0!</v>
      </c>
    </row>
    <row r="26" spans="2:9" x14ac:dyDescent="0.25">
      <c r="B26" s="204" t="s">
        <v>1273</v>
      </c>
      <c r="C26" s="92" t="s">
        <v>23</v>
      </c>
      <c r="D26" s="111" t="e">
        <f>(SUMIFS(calcul!$F$7:$F$45,calcul!$B$7:$B$45,$B26))/D$5</f>
        <v>#DIV/0!</v>
      </c>
      <c r="E26" s="90" t="e">
        <f>(SUMIFS(calcul!I$7:I$45,calcul!$B$7:$B$45,$B26))/E$5</f>
        <v>#DIV/0!</v>
      </c>
      <c r="F26" s="90" t="e">
        <f>(SUMIFS(calcul!L$7:L$45,calcul!$B$7:$B$45,$B26))/F$5</f>
        <v>#DIV/0!</v>
      </c>
      <c r="G26" s="90" t="e">
        <f>(SUMIFS(calcul!O$7:O$45,calcul!$B$7:$B$45,$B26))/G$5</f>
        <v>#DIV/0!</v>
      </c>
      <c r="H26" s="90" t="e">
        <f>(SUMIFS(calcul!R$7:R$45,calcul!$B$7:$B$45,$B26))/H$5</f>
        <v>#DIV/0!</v>
      </c>
      <c r="I26" s="90" t="e">
        <f>(SUMIFS(calcul!U$7:U$45,calcul!$B$7:$B$45,$B26))/I$5</f>
        <v>#DIV/0!</v>
      </c>
    </row>
    <row r="27" spans="2:9" x14ac:dyDescent="0.25">
      <c r="B27" s="204" t="s">
        <v>1314</v>
      </c>
      <c r="C27" s="92" t="s">
        <v>1313</v>
      </c>
      <c r="D27" s="111" t="e">
        <f>(SUMIFS(calcul!$F$7:$F$45,calcul!$B$7:$B$45,$B27))/D$5</f>
        <v>#DIV/0!</v>
      </c>
      <c r="E27" s="90" t="e">
        <f>(SUMIFS(calcul!I$7:I$45,calcul!$B$7:$B$45,$B27))/E$5</f>
        <v>#DIV/0!</v>
      </c>
      <c r="F27" s="90" t="e">
        <f>(SUMIFS(calcul!L$7:L$45,calcul!$B$7:$B$45,$B27))/F$5</f>
        <v>#DIV/0!</v>
      </c>
      <c r="G27" s="90" t="e">
        <f>(SUMIFS(calcul!O$7:O$45,calcul!$B$7:$B$45,$B27))/G$5</f>
        <v>#DIV/0!</v>
      </c>
      <c r="H27" s="90" t="e">
        <f>(SUMIFS(calcul!R$7:R$45,calcul!$B$7:$B$45,$B27))/H$5</f>
        <v>#DIV/0!</v>
      </c>
      <c r="I27" s="90" t="e">
        <f>(SUMIFS(calcul!U$7:U$45,calcul!$B$7:$B$45,$B27))/I$5</f>
        <v>#DIV/0!</v>
      </c>
    </row>
    <row r="28" spans="2:9" x14ac:dyDescent="0.25">
      <c r="B28" s="204" t="s">
        <v>1274</v>
      </c>
      <c r="C28" s="92" t="s">
        <v>29</v>
      </c>
      <c r="D28" s="111" t="e">
        <f>(SUMIFS(calcul!$F$7:$F$45,calcul!$B$7:$B$45,$B28))/D$5</f>
        <v>#DIV/0!</v>
      </c>
      <c r="E28" s="90" t="e">
        <f>(SUMIFS(calcul!I$7:I$45,calcul!$B$7:$B$45,$B28))/E$5</f>
        <v>#DIV/0!</v>
      </c>
      <c r="F28" s="90" t="e">
        <f>(SUMIFS(calcul!L$7:L$45,calcul!$B$7:$B$45,$B28))/F$5</f>
        <v>#DIV/0!</v>
      </c>
      <c r="G28" s="90" t="e">
        <f>(SUMIFS(calcul!O$7:O$45,calcul!$B$7:$B$45,$B28))/G$5</f>
        <v>#DIV/0!</v>
      </c>
      <c r="H28" s="90" t="e">
        <f>(SUMIFS(calcul!R$7:R$45,calcul!$B$7:$B$45,$B28))/H$5</f>
        <v>#DIV/0!</v>
      </c>
      <c r="I28" s="90" t="e">
        <f>(SUMIFS(calcul!U$7:U$45,calcul!$B$7:$B$45,$B28))/I$5</f>
        <v>#DIV/0!</v>
      </c>
    </row>
    <row r="29" spans="2:9" x14ac:dyDescent="0.25">
      <c r="B29" s="204" t="s">
        <v>1275</v>
      </c>
      <c r="C29" s="125" t="s">
        <v>1336</v>
      </c>
      <c r="D29" s="111" t="e">
        <f>(SUMIFS(calcul!$F$7:$F$45,calcul!$B$7:$B$45,$B29))/D$5</f>
        <v>#DIV/0!</v>
      </c>
      <c r="E29" s="90" t="e">
        <f>(SUMIFS(calcul!I$7:I$45,calcul!$B$7:$B$45,$B29))/E$5</f>
        <v>#DIV/0!</v>
      </c>
      <c r="F29" s="90" t="e">
        <f>(SUMIFS(calcul!L$7:L$45,calcul!$B$7:$B$45,$B29))/F$5</f>
        <v>#DIV/0!</v>
      </c>
      <c r="G29" s="90" t="e">
        <f>(SUMIFS(calcul!O$7:O$45,calcul!$B$7:$B$45,$B29))/G$5</f>
        <v>#DIV/0!</v>
      </c>
      <c r="H29" s="90" t="e">
        <f>(SUMIFS(calcul!R$7:R$45,calcul!$B$7:$B$45,$B29))/H$5</f>
        <v>#DIV/0!</v>
      </c>
      <c r="I29" s="90" t="e">
        <f>(SUMIFS(calcul!U$7:U$45,calcul!$B$7:$B$45,$B29))/I$5</f>
        <v>#DIV/0!</v>
      </c>
    </row>
    <row r="30" spans="2:9" x14ac:dyDescent="0.25">
      <c r="B30" s="204" t="s">
        <v>1276</v>
      </c>
      <c r="C30" s="92" t="s">
        <v>43</v>
      </c>
      <c r="D30" s="111" t="e">
        <f>(SUMIFS(calcul!$F$7:$F$45,calcul!$B$7:$B$45,$B30))/D$5</f>
        <v>#DIV/0!</v>
      </c>
      <c r="E30" s="90" t="e">
        <f>(SUMIFS(calcul!I$7:I$45,calcul!$B$7:$B$45,$B30))/E$5</f>
        <v>#DIV/0!</v>
      </c>
      <c r="F30" s="90" t="e">
        <f>(SUMIFS(calcul!L$7:L$45,calcul!$B$7:$B$45,$B30))/F$5</f>
        <v>#DIV/0!</v>
      </c>
      <c r="G30" s="90" t="e">
        <f>(SUMIFS(calcul!O$7:O$45,calcul!$B$7:$B$45,$B30))/G$5</f>
        <v>#DIV/0!</v>
      </c>
      <c r="H30" s="90" t="e">
        <f>(SUMIFS(calcul!R$7:R$45,calcul!$B$7:$B$45,$B30))/H$5</f>
        <v>#DIV/0!</v>
      </c>
      <c r="I30" s="90" t="e">
        <f>(SUMIFS(calcul!U$7:U$45,calcul!$B$7:$B$45,$B30))/I$5</f>
        <v>#DIV/0!</v>
      </c>
    </row>
    <row r="31" spans="2:9" x14ac:dyDescent="0.25">
      <c r="B31" s="213"/>
      <c r="C31" s="88" t="s">
        <v>19</v>
      </c>
      <c r="D31" s="121" t="e">
        <f>SUM(D32:D34)</f>
        <v>#DIV/0!</v>
      </c>
      <c r="E31" s="121" t="e">
        <f t="shared" ref="E31:I31" si="4">SUM(E32:E34)</f>
        <v>#DIV/0!</v>
      </c>
      <c r="F31" s="121" t="e">
        <f t="shared" si="4"/>
        <v>#DIV/0!</v>
      </c>
      <c r="G31" s="121" t="e">
        <f t="shared" si="4"/>
        <v>#DIV/0!</v>
      </c>
      <c r="H31" s="121" t="e">
        <f t="shared" si="4"/>
        <v>#DIV/0!</v>
      </c>
      <c r="I31" s="121" t="e">
        <f t="shared" si="4"/>
        <v>#DIV/0!</v>
      </c>
    </row>
    <row r="32" spans="2:9" x14ac:dyDescent="0.25">
      <c r="B32" s="204" t="s">
        <v>1277</v>
      </c>
      <c r="C32" s="92" t="s">
        <v>46</v>
      </c>
      <c r="D32" s="111" t="e">
        <f>(SUMIFS(calcul!$F$7:$F$45,calcul!$B$7:$B$45,$B32))/D$5</f>
        <v>#DIV/0!</v>
      </c>
      <c r="E32" s="90" t="e">
        <f>(SUMIFS(calcul!I$7:I$45,calcul!$B$7:$B$45,$B32))/E$5</f>
        <v>#DIV/0!</v>
      </c>
      <c r="F32" s="90" t="e">
        <f>(SUMIFS(calcul!L$7:L$45,calcul!$B$7:$B$45,$B32))/F$5</f>
        <v>#DIV/0!</v>
      </c>
      <c r="G32" s="90" t="e">
        <f>(SUMIFS(calcul!O$7:O$45,calcul!$B$7:$B$45,$B32))/G$5</f>
        <v>#DIV/0!</v>
      </c>
      <c r="H32" s="90" t="e">
        <f>(SUMIFS(calcul!R$7:R$45,calcul!$B$7:$B$45,$B32))/H$5</f>
        <v>#DIV/0!</v>
      </c>
      <c r="I32" s="90" t="e">
        <f>(SUMIFS(calcul!U$7:U$45,calcul!$B$7:$B$45,$B32))/I$5</f>
        <v>#DIV/0!</v>
      </c>
    </row>
    <row r="33" spans="2:9" x14ac:dyDescent="0.25">
      <c r="B33" s="204" t="s">
        <v>1278</v>
      </c>
      <c r="C33" s="91" t="s">
        <v>45</v>
      </c>
      <c r="D33" s="111" t="e">
        <f>(SUMIFS(calcul!$F$7:$F$45,calcul!$B$7:$B$45,$B33))/D$5</f>
        <v>#DIV/0!</v>
      </c>
      <c r="E33" s="90" t="e">
        <f>(SUMIFS(calcul!I$7:I$45,calcul!$B$7:$B$45,$B33))/E$5</f>
        <v>#DIV/0!</v>
      </c>
      <c r="F33" s="90" t="e">
        <f>(SUMIFS(calcul!L$7:L$45,calcul!$B$7:$B$45,$B33))/F$5</f>
        <v>#DIV/0!</v>
      </c>
      <c r="G33" s="90" t="e">
        <f>(SUMIFS(calcul!O$7:O$45,calcul!$B$7:$B$45,$B33))/G$5</f>
        <v>#DIV/0!</v>
      </c>
      <c r="H33" s="90" t="e">
        <f>(SUMIFS(calcul!R$7:R$45,calcul!$B$7:$B$45,$B33))/H$5</f>
        <v>#DIV/0!</v>
      </c>
      <c r="I33" s="90" t="e">
        <f>(SUMIFS(calcul!U$7:U$45,calcul!$B$7:$B$45,$B33))/I$5</f>
        <v>#DIV/0!</v>
      </c>
    </row>
    <row r="34" spans="2:9" x14ac:dyDescent="0.25">
      <c r="B34" s="204" t="s">
        <v>1318</v>
      </c>
      <c r="C34" s="91" t="s">
        <v>1319</v>
      </c>
      <c r="D34" s="111" t="e">
        <f>(SUMIFS(calcul!$F$7:$F$45,calcul!$B$7:$B$45,$B34))/D$5</f>
        <v>#DIV/0!</v>
      </c>
      <c r="E34" s="90" t="e">
        <f>(SUMIFS(calcul!I$7:I$45,calcul!$B$7:$B$45,$B34))/E$5</f>
        <v>#DIV/0!</v>
      </c>
      <c r="F34" s="90" t="e">
        <f>(SUMIFS(calcul!L$7:L$45,calcul!$B$7:$B$45,$B34))/F$5</f>
        <v>#DIV/0!</v>
      </c>
      <c r="G34" s="90" t="e">
        <f>(SUMIFS(calcul!O$7:O$45,calcul!$B$7:$B$45,$B34))/G$5</f>
        <v>#DIV/0!</v>
      </c>
      <c r="H34" s="90" t="e">
        <f>(SUMIFS(calcul!R$7:R$45,calcul!$B$7:$B$45,$B34))/H$5</f>
        <v>#DIV/0!</v>
      </c>
      <c r="I34" s="90" t="e">
        <f>(SUMIFS(calcul!U$7:U$45,calcul!$B$7:$B$45,$B34))/I$5</f>
        <v>#DIV/0!</v>
      </c>
    </row>
    <row r="35" spans="2:9" x14ac:dyDescent="0.25">
      <c r="B35" s="213"/>
      <c r="C35" s="193" t="s">
        <v>1384</v>
      </c>
      <c r="D35" s="121" t="e">
        <f t="shared" ref="D35:I35" si="5">SUM(D36:D38)</f>
        <v>#DIV/0!</v>
      </c>
      <c r="E35" s="121" t="e">
        <f t="shared" si="5"/>
        <v>#DIV/0!</v>
      </c>
      <c r="F35" s="121" t="e">
        <f t="shared" si="5"/>
        <v>#DIV/0!</v>
      </c>
      <c r="G35" s="121" t="e">
        <f t="shared" si="5"/>
        <v>#DIV/0!</v>
      </c>
      <c r="H35" s="121" t="e">
        <f t="shared" si="5"/>
        <v>#DIV/0!</v>
      </c>
      <c r="I35" s="121" t="e">
        <f t="shared" si="5"/>
        <v>#DIV/0!</v>
      </c>
    </row>
    <row r="36" spans="2:9" s="192" customFormat="1" x14ac:dyDescent="0.25">
      <c r="B36" s="204" t="s">
        <v>1283</v>
      </c>
      <c r="C36" s="194" t="s">
        <v>24</v>
      </c>
      <c r="D36" s="111" t="e">
        <f>(SUMIFS(calcul!$F$7:$F$45,calcul!$B$7:$B$45,$B36))/D$5</f>
        <v>#DIV/0!</v>
      </c>
      <c r="E36" s="90" t="e">
        <f>(SUMIFS(calcul!I$7:I$45,calcul!$B$7:$B$45,$B36))/E$5</f>
        <v>#DIV/0!</v>
      </c>
      <c r="F36" s="90" t="e">
        <f>(SUMIFS(calcul!L$7:L$45,calcul!$B$7:$B$45,$B36))/F$5</f>
        <v>#DIV/0!</v>
      </c>
      <c r="G36" s="90" t="e">
        <f>(SUMIFS(calcul!O$7:O$45,calcul!$B$7:$B$45,$B36))/G$5</f>
        <v>#DIV/0!</v>
      </c>
      <c r="H36" s="90" t="e">
        <f>(SUMIFS(calcul!R$7:R$45,calcul!$B$7:$B$45,$B36))/H$5</f>
        <v>#DIV/0!</v>
      </c>
      <c r="I36" s="90" t="e">
        <f>(SUMIFS(calcul!U$7:U$45,calcul!$B$7:$B$45,$B36))/I$5</f>
        <v>#DIV/0!</v>
      </c>
    </row>
    <row r="37" spans="2:9" s="192" customFormat="1" x14ac:dyDescent="0.25">
      <c r="B37" s="204" t="s">
        <v>1206</v>
      </c>
      <c r="C37" s="195" t="s">
        <v>41</v>
      </c>
      <c r="D37" s="111" t="e">
        <f>(SUMIFS(calcul!$F$7:$F$45,calcul!$B$7:$B$45,$B37))/D$5</f>
        <v>#DIV/0!</v>
      </c>
      <c r="E37" s="90" t="e">
        <f>(SUMIFS(calcul!I$7:I$45,calcul!$B$7:$B$45,$B37))/E$5</f>
        <v>#DIV/0!</v>
      </c>
      <c r="F37" s="90" t="e">
        <f>(SUMIFS(calcul!L$7:L$45,calcul!$B$7:$B$45,$B37))/F$5</f>
        <v>#DIV/0!</v>
      </c>
      <c r="G37" s="90" t="e">
        <f>(SUMIFS(calcul!O$7:O$45,calcul!$B$7:$B$45,$B37))/G$5</f>
        <v>#DIV/0!</v>
      </c>
      <c r="H37" s="90" t="e">
        <f>(SUMIFS(calcul!R$7:R$45,calcul!$B$7:$B$45,$B37))/H$5</f>
        <v>#DIV/0!</v>
      </c>
      <c r="I37" s="90" t="e">
        <f>(SUMIFS(calcul!U$7:U$45,calcul!$B$7:$B$45,$B37))/I$5</f>
        <v>#DIV/0!</v>
      </c>
    </row>
    <row r="38" spans="2:9" s="192" customFormat="1" x14ac:dyDescent="0.25">
      <c r="B38" s="204" t="s">
        <v>1207</v>
      </c>
      <c r="C38" s="195" t="s">
        <v>44</v>
      </c>
      <c r="D38" s="111" t="e">
        <f>(SUMIFS(calcul!$F$7:$F$45,calcul!$B$7:$B$45,$B38))/D$5</f>
        <v>#DIV/0!</v>
      </c>
      <c r="E38" s="90" t="e">
        <f>(SUMIFS(calcul!I$7:I$45,calcul!$B$7:$B$45,$B38))/E$5</f>
        <v>#DIV/0!</v>
      </c>
      <c r="F38" s="90" t="e">
        <f>(SUMIFS(calcul!L$7:L$45,calcul!$B$7:$B$45,$B38))/F$5</f>
        <v>#DIV/0!</v>
      </c>
      <c r="G38" s="90" t="e">
        <f>(SUMIFS(calcul!O$7:O$45,calcul!$B$7:$B$45,$B38))/G$5</f>
        <v>#DIV/0!</v>
      </c>
      <c r="H38" s="90" t="e">
        <f>(SUMIFS(calcul!R$7:R$45,calcul!$B$7:$B$45,$B38))/H$5</f>
        <v>#DIV/0!</v>
      </c>
      <c r="I38" s="90" t="e">
        <f>(SUMIFS(calcul!U$7:U$45,calcul!$B$7:$B$45,$B38))/I$5</f>
        <v>#DIV/0!</v>
      </c>
    </row>
    <row r="39" spans="2:9" x14ac:dyDescent="0.25">
      <c r="B39" s="213"/>
      <c r="C39" s="88" t="s">
        <v>34</v>
      </c>
      <c r="D39" s="121" t="e">
        <f>SUM(D40:D42)</f>
        <v>#DIV/0!</v>
      </c>
      <c r="E39" s="121" t="e">
        <f t="shared" ref="E39:I39" si="6">SUM(E40:E42)</f>
        <v>#DIV/0!</v>
      </c>
      <c r="F39" s="121" t="e">
        <f t="shared" si="6"/>
        <v>#DIV/0!</v>
      </c>
      <c r="G39" s="121" t="e">
        <f t="shared" si="6"/>
        <v>#DIV/0!</v>
      </c>
      <c r="H39" s="121" t="e">
        <f t="shared" si="6"/>
        <v>#DIV/0!</v>
      </c>
      <c r="I39" s="121" t="e">
        <f t="shared" si="6"/>
        <v>#DIV/0!</v>
      </c>
    </row>
    <row r="40" spans="2:9" x14ac:dyDescent="0.25">
      <c r="B40" s="204" t="s">
        <v>1279</v>
      </c>
      <c r="C40" s="92" t="s">
        <v>48</v>
      </c>
      <c r="D40" s="111" t="e">
        <f>(SUMIFS(calcul!$F$7:$F$45,calcul!$B$7:$B$45,$B40))/D$5</f>
        <v>#DIV/0!</v>
      </c>
      <c r="E40" s="90" t="e">
        <f>(SUMIFS(calcul!I$7:I$45,calcul!$B$7:$B$45,$B40))/E$5</f>
        <v>#DIV/0!</v>
      </c>
      <c r="F40" s="90" t="e">
        <f>(SUMIFS(calcul!L$7:L$45,calcul!$B$7:$B$45,$B40))/F$5</f>
        <v>#DIV/0!</v>
      </c>
      <c r="G40" s="90" t="e">
        <f>(SUMIFS(calcul!O$7:O$45,calcul!$B$7:$B$45,$B40))/G$5</f>
        <v>#DIV/0!</v>
      </c>
      <c r="H40" s="90" t="e">
        <f>(SUMIFS(calcul!R$7:R$45,calcul!$B$7:$B$45,$B40))/H$5</f>
        <v>#DIV/0!</v>
      </c>
      <c r="I40" s="90" t="e">
        <f>(SUMIFS(calcul!U$7:U$45,calcul!$B$7:$B$45,$B40))/I$5</f>
        <v>#DIV/0!</v>
      </c>
    </row>
    <row r="41" spans="2:9" x14ac:dyDescent="0.25">
      <c r="B41" s="204" t="s">
        <v>1280</v>
      </c>
      <c r="C41" s="92" t="s">
        <v>49</v>
      </c>
      <c r="D41" s="111" t="e">
        <f>(SUMIFS(calcul!$F$7:$F$45,calcul!$B$7:$B$45,$B41))/D$5</f>
        <v>#DIV/0!</v>
      </c>
      <c r="E41" s="90" t="e">
        <f>(SUMIFS(calcul!I$7:I$45,calcul!$B$7:$B$45,$B41))/E$5</f>
        <v>#DIV/0!</v>
      </c>
      <c r="F41" s="90" t="e">
        <f>(SUMIFS(calcul!L$7:L$45,calcul!$B$7:$B$45,$B41))/F$5</f>
        <v>#DIV/0!</v>
      </c>
      <c r="G41" s="90" t="e">
        <f>(SUMIFS(calcul!O$7:O$45,calcul!$B$7:$B$45,$B41))/G$5</f>
        <v>#DIV/0!</v>
      </c>
      <c r="H41" s="90" t="e">
        <f>(SUMIFS(calcul!R$7:R$45,calcul!$B$7:$B$45,$B41))/H$5</f>
        <v>#DIV/0!</v>
      </c>
      <c r="I41" s="90" t="e">
        <f>(SUMIFS(calcul!U$7:U$45,calcul!$B$7:$B$45,$B41))/I$5</f>
        <v>#DIV/0!</v>
      </c>
    </row>
    <row r="42" spans="2:9" x14ac:dyDescent="0.25">
      <c r="B42" s="204" t="s">
        <v>1281</v>
      </c>
      <c r="C42" s="92" t="s">
        <v>35</v>
      </c>
      <c r="D42" s="111" t="e">
        <f>(SUMIFS(calcul!$F$7:$F$45,calcul!$B$7:$B$45,$B42))/D$5</f>
        <v>#DIV/0!</v>
      </c>
      <c r="E42" s="90" t="e">
        <f>(SUMIFS(calcul!I$7:I$45,calcul!$B$7:$B$45,$B42))/E$5</f>
        <v>#DIV/0!</v>
      </c>
      <c r="F42" s="90" t="e">
        <f>(SUMIFS(calcul!L$7:L$45,calcul!$B$7:$B$45,$B42))/F$5</f>
        <v>#DIV/0!</v>
      </c>
      <c r="G42" s="90" t="e">
        <f>(SUMIFS(calcul!O$7:O$45,calcul!$B$7:$B$45,$B42))/G$5</f>
        <v>#DIV/0!</v>
      </c>
      <c r="H42" s="90" t="e">
        <f>(SUMIFS(calcul!R$7:R$45,calcul!$B$7:$B$45,$B42))/H$5</f>
        <v>#DIV/0!</v>
      </c>
      <c r="I42" s="90" t="e">
        <f>(SUMIFS(calcul!U$7:U$45,calcul!$B$7:$B$45,$B42))/I$5</f>
        <v>#DIV/0!</v>
      </c>
    </row>
    <row r="43" spans="2:9" x14ac:dyDescent="0.25">
      <c r="B43" s="204" t="s">
        <v>1282</v>
      </c>
      <c r="C43" s="88" t="s">
        <v>40</v>
      </c>
      <c r="D43" s="121" t="e">
        <f>(SUMIFS(calcul!$F$7:$F$45,calcul!$B$7:$B$45,$B43))/D$5</f>
        <v>#DIV/0!</v>
      </c>
      <c r="E43" s="120" t="e">
        <f>(SUMIFS(calcul!I$7:I$45,calcul!$B$7:$B$45,$B43))/E$5</f>
        <v>#DIV/0!</v>
      </c>
      <c r="F43" s="120" t="e">
        <f>(SUMIFS(calcul!L$7:L$45,calcul!$B$7:$B$45,$B43))/F$5</f>
        <v>#DIV/0!</v>
      </c>
      <c r="G43" s="120" t="e">
        <f>(SUMIFS(calcul!O$7:O$45,calcul!$B$7:$B$45,$B43))/G$5</f>
        <v>#DIV/0!</v>
      </c>
      <c r="H43" s="120" t="e">
        <f>(SUMIFS(calcul!R$7:R$45,calcul!$B$7:$B$45,$B43))/H$5</f>
        <v>#DIV/0!</v>
      </c>
      <c r="I43" s="120" t="e">
        <f>(SUMIFS(calcul!U$7:U$45,calcul!$B$7:$B$45,$B43))/I$5</f>
        <v>#DIV/0!</v>
      </c>
    </row>
    <row r="45" spans="2:9" x14ac:dyDescent="0.25">
      <c r="C45" s="119" t="s">
        <v>1331</v>
      </c>
      <c r="D45" s="122" t="e">
        <f>D6+D13+D18+D25+D31+D35+D39+D43</f>
        <v>#DIV/0!</v>
      </c>
      <c r="E45" s="122" t="e">
        <f t="shared" ref="E45:I45" si="7">E6+E13+E18+E25+E31+E35+E39+E43</f>
        <v>#DIV/0!</v>
      </c>
      <c r="F45" s="122" t="e">
        <f t="shared" si="7"/>
        <v>#DIV/0!</v>
      </c>
      <c r="G45" s="122" t="e">
        <f t="shared" si="7"/>
        <v>#DIV/0!</v>
      </c>
      <c r="H45" s="122" t="e">
        <f t="shared" si="7"/>
        <v>#DIV/0!</v>
      </c>
      <c r="I45" s="122" t="e">
        <f t="shared" si="7"/>
        <v>#DIV/0!</v>
      </c>
    </row>
  </sheetData>
  <sheetProtection password="ACF5" sheet="1" objects="1" scenarios="1"/>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zoomScale="80" zoomScaleNormal="80" workbookViewId="0">
      <selection activeCell="B43" sqref="B6:B43"/>
    </sheetView>
  </sheetViews>
  <sheetFormatPr baseColWidth="10" defaultRowHeight="15" x14ac:dyDescent="0.25"/>
  <cols>
    <col min="2" max="2" width="23.7109375" customWidth="1"/>
    <col min="3" max="3" width="33.5703125" customWidth="1"/>
  </cols>
  <sheetData>
    <row r="1" spans="1:9" ht="21" x14ac:dyDescent="0.35">
      <c r="A1" s="118" t="s">
        <v>1327</v>
      </c>
      <c r="B1" s="3"/>
      <c r="C1" s="3"/>
    </row>
    <row r="3" spans="1:9" x14ac:dyDescent="0.25">
      <c r="D3" s="113" t="s">
        <v>65</v>
      </c>
      <c r="E3" s="113" t="s">
        <v>66</v>
      </c>
      <c r="F3" s="113" t="s">
        <v>67</v>
      </c>
      <c r="G3" s="113" t="s">
        <v>68</v>
      </c>
      <c r="H3" s="113" t="s">
        <v>69</v>
      </c>
      <c r="I3" s="113" t="s">
        <v>70</v>
      </c>
    </row>
    <row r="4" spans="1:9" ht="30" x14ac:dyDescent="0.25">
      <c r="B4" s="82"/>
      <c r="C4" s="115"/>
      <c r="D4" s="84">
        <f>param_menu!B6</f>
        <v>0</v>
      </c>
      <c r="E4" s="87">
        <f>param_menu!B7</f>
        <v>0</v>
      </c>
      <c r="F4" s="87">
        <f>param_menu!B8</f>
        <v>0</v>
      </c>
      <c r="G4" s="87">
        <f>param_menu!B9</f>
        <v>0</v>
      </c>
      <c r="H4" s="87">
        <f>param_menu!B10</f>
        <v>0</v>
      </c>
      <c r="I4" s="87">
        <f>param_menu!B11</f>
        <v>0</v>
      </c>
    </row>
    <row r="5" spans="1:9" x14ac:dyDescent="0.25">
      <c r="B5" s="116" t="s">
        <v>1325</v>
      </c>
      <c r="C5" s="116" t="s">
        <v>1332</v>
      </c>
      <c r="D5" s="117">
        <f>clefs_maraichage!C23</f>
        <v>0</v>
      </c>
      <c r="E5" s="117">
        <f>clefs_maraichage!D23</f>
        <v>0</v>
      </c>
      <c r="F5" s="117">
        <f>clefs_maraichage!E23</f>
        <v>0</v>
      </c>
      <c r="G5" s="117">
        <f>clefs_maraichage!F23</f>
        <v>0</v>
      </c>
      <c r="H5" s="117">
        <f>clefs_maraichage!G23</f>
        <v>0</v>
      </c>
      <c r="I5" s="117">
        <f>clefs_maraichage!H23</f>
        <v>0</v>
      </c>
    </row>
    <row r="6" spans="1:9" x14ac:dyDescent="0.25">
      <c r="B6" s="213"/>
      <c r="C6" s="88" t="s">
        <v>26</v>
      </c>
      <c r="D6" s="121" t="e">
        <f>SUM(D7:D12)</f>
        <v>#DIV/0!</v>
      </c>
      <c r="E6" s="121" t="e">
        <f t="shared" ref="E6:I6" si="0">SUM(E7:E12)</f>
        <v>#DIV/0!</v>
      </c>
      <c r="F6" s="121" t="e">
        <f t="shared" si="0"/>
        <v>#DIV/0!</v>
      </c>
      <c r="G6" s="121" t="e">
        <f t="shared" si="0"/>
        <v>#DIV/0!</v>
      </c>
      <c r="H6" s="121" t="e">
        <f t="shared" si="0"/>
        <v>#DIV/0!</v>
      </c>
      <c r="I6" s="121" t="e">
        <f t="shared" si="0"/>
        <v>#DIV/0!</v>
      </c>
    </row>
    <row r="7" spans="1:9" x14ac:dyDescent="0.25">
      <c r="B7" s="204" t="s">
        <v>1200</v>
      </c>
      <c r="C7" s="89" t="s">
        <v>14</v>
      </c>
      <c r="D7" s="111" t="e">
        <f>(SUMIFS(calcul!F$7:F$45,calcul!$B$7:$B$45,$B7))/D$5</f>
        <v>#DIV/0!</v>
      </c>
      <c r="E7" s="90" t="e">
        <f>(SUMIFS(calcul!I$7:I$45,calcul!$B$7:$B$45,$B7))/E$5</f>
        <v>#DIV/0!</v>
      </c>
      <c r="F7" s="90" t="e">
        <f>(SUMIFS(calcul!L$7:L$45,calcul!$B$7:$B$45,$B7))/F$5</f>
        <v>#DIV/0!</v>
      </c>
      <c r="G7" s="90" t="e">
        <f>(SUMIFS(calcul!O$7:O$45,calcul!$B$7:$B$45,$B7))/G$5</f>
        <v>#DIV/0!</v>
      </c>
      <c r="H7" s="90" t="e">
        <f>(SUMIFS(calcul!R$7:R$45,calcul!$B$7:$B$45,$B7))/H$5</f>
        <v>#DIV/0!</v>
      </c>
      <c r="I7" s="90" t="e">
        <f>(SUMIFS(calcul!U$7:U$45,calcul!$B$7:$B$45,$B7))/I$5</f>
        <v>#DIV/0!</v>
      </c>
    </row>
    <row r="8" spans="1:9" x14ac:dyDescent="0.25">
      <c r="B8" s="204" t="s">
        <v>1201</v>
      </c>
      <c r="C8" s="89" t="s">
        <v>17</v>
      </c>
      <c r="D8" s="111" t="e">
        <f>(SUMIFS(calcul!$F$7:$F$45,calcul!$B$7:$B$45,$B8))/D$5</f>
        <v>#DIV/0!</v>
      </c>
      <c r="E8" s="90" t="e">
        <f>(SUMIFS(calcul!I$7:I$45,calcul!$B$7:$B$45,$B8))/E$5</f>
        <v>#DIV/0!</v>
      </c>
      <c r="F8" s="90" t="e">
        <f>(SUMIFS(calcul!L$7:L$45,calcul!$B$7:$B$45,$B8))/F$5</f>
        <v>#DIV/0!</v>
      </c>
      <c r="G8" s="90" t="e">
        <f>(SUMIFS(calcul!O$7:O$45,calcul!$B$7:$B$45,$B8))/G$5</f>
        <v>#DIV/0!</v>
      </c>
      <c r="H8" s="90" t="e">
        <f>(SUMIFS(calcul!R$7:R$45,calcul!$B$7:$B$45,$B8))/H$5</f>
        <v>#DIV/0!</v>
      </c>
      <c r="I8" s="90" t="e">
        <f>(SUMIFS(calcul!U$7:U$45,calcul!$B$7:$B$45,$B8))/I$5</f>
        <v>#DIV/0!</v>
      </c>
    </row>
    <row r="9" spans="1:9" x14ac:dyDescent="0.25">
      <c r="B9" s="204" t="s">
        <v>1202</v>
      </c>
      <c r="C9" s="89" t="s">
        <v>18</v>
      </c>
      <c r="D9" s="111" t="e">
        <f>(SUMIFS(calcul!$F$7:$F$45,calcul!$B$7:$B$45,$B9))/D$5</f>
        <v>#DIV/0!</v>
      </c>
      <c r="E9" s="90" t="e">
        <f>(SUMIFS(calcul!I$7:I$45,calcul!$B$7:$B$45,$B9))/E$5</f>
        <v>#DIV/0!</v>
      </c>
      <c r="F9" s="90" t="e">
        <f>(SUMIFS(calcul!L$7:L$45,calcul!$B$7:$B$45,$B9))/F$5</f>
        <v>#DIV/0!</v>
      </c>
      <c r="G9" s="90" t="e">
        <f>(SUMIFS(calcul!O$7:O$45,calcul!$B$7:$B$45,$B9))/G$5</f>
        <v>#DIV/0!</v>
      </c>
      <c r="H9" s="90" t="e">
        <f>(SUMIFS(calcul!R$7:R$45,calcul!$B$7:$B$45,$B9))/H$5</f>
        <v>#DIV/0!</v>
      </c>
      <c r="I9" s="90" t="e">
        <f>(SUMIFS(calcul!U$7:U$45,calcul!$B$7:$B$45,$B9))/I$5</f>
        <v>#DIV/0!</v>
      </c>
    </row>
    <row r="10" spans="1:9" x14ac:dyDescent="0.25">
      <c r="B10" s="204" t="s">
        <v>1203</v>
      </c>
      <c r="C10" s="89" t="s">
        <v>37</v>
      </c>
      <c r="D10" s="111" t="e">
        <f>(SUMIFS(calcul!$F$7:$F$45,calcul!$B$7:$B$45,$B10))/D$5</f>
        <v>#DIV/0!</v>
      </c>
      <c r="E10" s="90" t="e">
        <f>(SUMIFS(calcul!I$7:I$45,calcul!$B$7:$B$45,$B10))/E$5</f>
        <v>#DIV/0!</v>
      </c>
      <c r="F10" s="90" t="e">
        <f>(SUMIFS(calcul!L$7:L$45,calcul!$B$7:$B$45,$B10))/F$5</f>
        <v>#DIV/0!</v>
      </c>
      <c r="G10" s="90" t="e">
        <f>(SUMIFS(calcul!O$7:O$45,calcul!$B$7:$B$45,$B10))/G$5</f>
        <v>#DIV/0!</v>
      </c>
      <c r="H10" s="90" t="e">
        <f>(SUMIFS(calcul!R$7:R$45,calcul!$B$7:$B$45,$B10))/H$5</f>
        <v>#DIV/0!</v>
      </c>
      <c r="I10" s="90" t="e">
        <f>(SUMIFS(calcul!U$7:U$45,calcul!$B$7:$B$45,$B10))/I$5</f>
        <v>#DIV/0!</v>
      </c>
    </row>
    <row r="11" spans="1:9" x14ac:dyDescent="0.25">
      <c r="B11" s="204" t="s">
        <v>1204</v>
      </c>
      <c r="C11" s="89" t="s">
        <v>22</v>
      </c>
      <c r="D11" s="111" t="e">
        <f>(SUMIFS(calcul!$F$7:$F$45,calcul!$B$7:$B$45,$B11))/D$5</f>
        <v>#DIV/0!</v>
      </c>
      <c r="E11" s="90" t="e">
        <f>(SUMIFS(calcul!I$7:I$45,calcul!$B$7:$B$45,$B11))/E$5</f>
        <v>#DIV/0!</v>
      </c>
      <c r="F11" s="90" t="e">
        <f>(SUMIFS(calcul!L$7:L$45,calcul!$B$7:$B$45,$B11))/F$5</f>
        <v>#DIV/0!</v>
      </c>
      <c r="G11" s="90" t="e">
        <f>(SUMIFS(calcul!O$7:O$45,calcul!$B$7:$B$45,$B11))/G$5</f>
        <v>#DIV/0!</v>
      </c>
      <c r="H11" s="90" t="e">
        <f>(SUMIFS(calcul!R$7:R$45,calcul!$B$7:$B$45,$B11))/H$5</f>
        <v>#DIV/0!</v>
      </c>
      <c r="I11" s="90" t="e">
        <f>(SUMIFS(calcul!U$7:U$45,calcul!$B$7:$B$45,$B11))/I$5</f>
        <v>#DIV/0!</v>
      </c>
    </row>
    <row r="12" spans="1:9" x14ac:dyDescent="0.25">
      <c r="B12" s="204" t="s">
        <v>1205</v>
      </c>
      <c r="C12" s="89" t="s">
        <v>38</v>
      </c>
      <c r="D12" s="111" t="e">
        <f>(SUMIFS(calcul!$F$7:$F$45,calcul!$B$7:$B$45,$B12))/D$5</f>
        <v>#DIV/0!</v>
      </c>
      <c r="E12" s="90" t="e">
        <f>(SUMIFS(calcul!I$7:I$45,calcul!$B$7:$B$45,$B12))/E$5</f>
        <v>#DIV/0!</v>
      </c>
      <c r="F12" s="90" t="e">
        <f>(SUMIFS(calcul!L$7:L$45,calcul!$B$7:$B$45,$B12))/F$5</f>
        <v>#DIV/0!</v>
      </c>
      <c r="G12" s="90" t="e">
        <f>(SUMIFS(calcul!O$7:O$45,calcul!$B$7:$B$45,$B12))/G$5</f>
        <v>#DIV/0!</v>
      </c>
      <c r="H12" s="90" t="e">
        <f>(SUMIFS(calcul!R$7:R$45,calcul!$B$7:$B$45,$B12))/H$5</f>
        <v>#DIV/0!</v>
      </c>
      <c r="I12" s="90" t="e">
        <f>(SUMIFS(calcul!U$7:U$45,calcul!$B$7:$B$45,$B12))/I$5</f>
        <v>#DIV/0!</v>
      </c>
    </row>
    <row r="13" spans="1:9" x14ac:dyDescent="0.25">
      <c r="B13" s="213"/>
      <c r="C13" s="88" t="s">
        <v>25</v>
      </c>
      <c r="D13" s="121" t="e">
        <f>SUM(D14:D17)</f>
        <v>#DIV/0!</v>
      </c>
      <c r="E13" s="121" t="e">
        <f t="shared" ref="E13:I13" si="1">SUM(E14:E17)</f>
        <v>#DIV/0!</v>
      </c>
      <c r="F13" s="121" t="e">
        <f t="shared" si="1"/>
        <v>#DIV/0!</v>
      </c>
      <c r="G13" s="121" t="e">
        <f t="shared" si="1"/>
        <v>#DIV/0!</v>
      </c>
      <c r="H13" s="121" t="e">
        <f t="shared" si="1"/>
        <v>#DIV/0!</v>
      </c>
      <c r="I13" s="121" t="e">
        <f t="shared" si="1"/>
        <v>#DIV/0!</v>
      </c>
    </row>
    <row r="14" spans="1:9" x14ac:dyDescent="0.25">
      <c r="B14" s="214" t="s">
        <v>1385</v>
      </c>
      <c r="C14" s="196" t="s">
        <v>1386</v>
      </c>
      <c r="D14" s="111" t="e">
        <f>(SUMIFS(calcul!$F$7:$F$45,calcul!$B$7:$B$45,$B14))/D$5</f>
        <v>#DIV/0!</v>
      </c>
      <c r="E14" s="90" t="e">
        <f>(SUMIFS(calcul!I$7:I$45,calcul!$B$7:$B$45,$B14))/E$5</f>
        <v>#DIV/0!</v>
      </c>
      <c r="F14" s="90" t="e">
        <f>(SUMIFS(calcul!L$7:L$45,calcul!$B$7:$B$45,$B14))/F$5</f>
        <v>#DIV/0!</v>
      </c>
      <c r="G14" s="90" t="e">
        <f>(SUMIFS(calcul!O$7:O$45,calcul!$B$7:$B$45,$B14))/G$5</f>
        <v>#DIV/0!</v>
      </c>
      <c r="H14" s="90" t="e">
        <f>(SUMIFS(calcul!R$7:R$45,calcul!$B$7:$B$45,$B14))/H$5</f>
        <v>#DIV/0!</v>
      </c>
      <c r="I14" s="90" t="e">
        <f>(SUMIFS(calcul!U$7:U$45,calcul!$B$7:$B$45,$B14))/I$5</f>
        <v>#DIV/0!</v>
      </c>
    </row>
    <row r="15" spans="1:9" x14ac:dyDescent="0.25">
      <c r="B15" s="204" t="s">
        <v>1208</v>
      </c>
      <c r="C15" s="91" t="s">
        <v>1335</v>
      </c>
      <c r="D15" s="111" t="e">
        <f>(SUMIFS(calcul!$F$7:$F$45,calcul!$B$7:$B$45,$B15))/D$5</f>
        <v>#DIV/0!</v>
      </c>
      <c r="E15" s="90" t="e">
        <f>(SUMIFS(calcul!I$7:I$45,calcul!$B$7:$B$45,$B15))/E$5</f>
        <v>#DIV/0!</v>
      </c>
      <c r="F15" s="90" t="e">
        <f>(SUMIFS(calcul!L$7:L$45,calcul!$B$7:$B$45,$B15))/F$5</f>
        <v>#DIV/0!</v>
      </c>
      <c r="G15" s="90" t="e">
        <f>(SUMIFS(calcul!O$7:O$45,calcul!$B$7:$B$45,$B15))/G$5</f>
        <v>#DIV/0!</v>
      </c>
      <c r="H15" s="90" t="e">
        <f>(SUMIFS(calcul!R$7:R$45,calcul!$B$7:$B$45,$B15))/H$5</f>
        <v>#DIV/0!</v>
      </c>
      <c r="I15" s="90" t="e">
        <f>(SUMIFS(calcul!U$7:U$45,calcul!$B$7:$B$45,$B15))/I$5</f>
        <v>#DIV/0!</v>
      </c>
    </row>
    <row r="16" spans="1:9" x14ac:dyDescent="0.25">
      <c r="B16" s="204" t="s">
        <v>1209</v>
      </c>
      <c r="C16" s="91" t="s">
        <v>42</v>
      </c>
      <c r="D16" s="111" t="e">
        <f>(SUMIFS(calcul!$F$7:$F$45,calcul!$B$7:$B$45,$B16))/D$5</f>
        <v>#DIV/0!</v>
      </c>
      <c r="E16" s="90" t="e">
        <f>(SUMIFS(calcul!I$7:I$45,calcul!$B$7:$B$45,$B16))/E$5</f>
        <v>#DIV/0!</v>
      </c>
      <c r="F16" s="90" t="e">
        <f>(SUMIFS(calcul!L$7:L$45,calcul!$B$7:$B$45,$B16))/F$5</f>
        <v>#DIV/0!</v>
      </c>
      <c r="G16" s="90" t="e">
        <f>(SUMIFS(calcul!O$7:O$45,calcul!$B$7:$B$45,$B16))/G$5</f>
        <v>#DIV/0!</v>
      </c>
      <c r="H16" s="90" t="e">
        <f>(SUMIFS(calcul!R$7:R$45,calcul!$B$7:$B$45,$B16))/H$5</f>
        <v>#DIV/0!</v>
      </c>
      <c r="I16" s="90" t="e">
        <f>(SUMIFS(calcul!U$7:U$45,calcul!$B$7:$B$45,$B16))/I$5</f>
        <v>#DIV/0!</v>
      </c>
    </row>
    <row r="17" spans="2:9" x14ac:dyDescent="0.25">
      <c r="B17" s="214" t="s">
        <v>1387</v>
      </c>
      <c r="C17" s="191" t="s">
        <v>1388</v>
      </c>
      <c r="D17" s="111" t="e">
        <f>(SUMIFS(calcul!$F$7:$F$45,calcul!$B$7:$B$45,$B17))/D$5</f>
        <v>#DIV/0!</v>
      </c>
      <c r="E17" s="90" t="e">
        <f>(SUMIFS(calcul!I$7:I$45,calcul!$B$7:$B$45,$B17))/E$5</f>
        <v>#DIV/0!</v>
      </c>
      <c r="F17" s="90" t="e">
        <f>(SUMIFS(calcul!L$7:L$45,calcul!$B$7:$B$45,$B17))/F$5</f>
        <v>#DIV/0!</v>
      </c>
      <c r="G17" s="90" t="e">
        <f>(SUMIFS(calcul!O$7:O$45,calcul!$B$7:$B$45,$B17))/G$5</f>
        <v>#DIV/0!</v>
      </c>
      <c r="H17" s="90" t="e">
        <f>(SUMIFS(calcul!R$7:R$45,calcul!$B$7:$B$45,$B17))/H$5</f>
        <v>#DIV/0!</v>
      </c>
      <c r="I17" s="90" t="e">
        <f>(SUMIFS(calcul!U$7:U$45,calcul!$B$7:$B$45,$B17))/I$5</f>
        <v>#DIV/0!</v>
      </c>
    </row>
    <row r="18" spans="2:9" x14ac:dyDescent="0.25">
      <c r="B18" s="213"/>
      <c r="C18" s="88" t="s">
        <v>20</v>
      </c>
      <c r="D18" s="121" t="e">
        <f>SUM(D19:D24)</f>
        <v>#DIV/0!</v>
      </c>
      <c r="E18" s="121" t="e">
        <f t="shared" ref="E18:I18" si="2">SUM(E19:E24)</f>
        <v>#DIV/0!</v>
      </c>
      <c r="F18" s="121" t="e">
        <f t="shared" si="2"/>
        <v>#DIV/0!</v>
      </c>
      <c r="G18" s="121" t="e">
        <f t="shared" si="2"/>
        <v>#DIV/0!</v>
      </c>
      <c r="H18" s="121" t="e">
        <f t="shared" si="2"/>
        <v>#DIV/0!</v>
      </c>
      <c r="I18" s="121" t="e">
        <f t="shared" si="2"/>
        <v>#DIV/0!</v>
      </c>
    </row>
    <row r="19" spans="2:9" x14ac:dyDescent="0.25">
      <c r="B19" s="204" t="s">
        <v>1267</v>
      </c>
      <c r="C19" s="92" t="s">
        <v>21</v>
      </c>
      <c r="D19" s="111" t="e">
        <f>(SUMIFS(calcul!$F$7:$F$45,calcul!$B$7:$B$45,$B19))/D$5</f>
        <v>#DIV/0!</v>
      </c>
      <c r="E19" s="90" t="e">
        <f>(SUMIFS(calcul!I$7:I$45,calcul!$B$7:$B$45,$B19))/E$5</f>
        <v>#DIV/0!</v>
      </c>
      <c r="F19" s="90" t="e">
        <f>(SUMIFS(calcul!L$7:L$45,calcul!$B$7:$B$45,$B19))/F$5</f>
        <v>#DIV/0!</v>
      </c>
      <c r="G19" s="90" t="e">
        <f>(SUMIFS(calcul!O$7:O$45,calcul!$B$7:$B$45,$B19))/G$5</f>
        <v>#DIV/0!</v>
      </c>
      <c r="H19" s="90" t="e">
        <f>(SUMIFS(calcul!R$7:R$45,calcul!$B$7:$B$45,$B19))/H$5</f>
        <v>#DIV/0!</v>
      </c>
      <c r="I19" s="90" t="e">
        <f>(SUMIFS(calcul!U$7:U$45,calcul!$B$7:$B$45,$B19))/I$5</f>
        <v>#DIV/0!</v>
      </c>
    </row>
    <row r="20" spans="2:9" x14ac:dyDescent="0.25">
      <c r="B20" s="204" t="s">
        <v>1268</v>
      </c>
      <c r="C20" s="92" t="s">
        <v>27</v>
      </c>
      <c r="D20" s="111" t="e">
        <f>(SUMIFS(calcul!$F$7:$F$45,calcul!$B$7:$B$45,$B20))/D$5</f>
        <v>#DIV/0!</v>
      </c>
      <c r="E20" s="90" t="e">
        <f>(SUMIFS(calcul!I$7:I$45,calcul!$B$7:$B$45,$B20))/E$5</f>
        <v>#DIV/0!</v>
      </c>
      <c r="F20" s="90" t="e">
        <f>(SUMIFS(calcul!L$7:L$45,calcul!$B$7:$B$45,$B20))/F$5</f>
        <v>#DIV/0!</v>
      </c>
      <c r="G20" s="90" t="e">
        <f>(SUMIFS(calcul!O$7:O$45,calcul!$B$7:$B$45,$B20))/G$5</f>
        <v>#DIV/0!</v>
      </c>
      <c r="H20" s="90" t="e">
        <f>(SUMIFS(calcul!R$7:R$45,calcul!$B$7:$B$45,$B20))/H$5</f>
        <v>#DIV/0!</v>
      </c>
      <c r="I20" s="90" t="e">
        <f>(SUMIFS(calcul!U$7:U$45,calcul!$B$7:$B$45,$B20))/I$5</f>
        <v>#DIV/0!</v>
      </c>
    </row>
    <row r="21" spans="2:9" x14ac:dyDescent="0.25">
      <c r="B21" s="204" t="s">
        <v>1269</v>
      </c>
      <c r="C21" s="92" t="s">
        <v>31</v>
      </c>
      <c r="D21" s="111" t="e">
        <f>(SUMIFS(calcul!$F$7:$F$45,calcul!$B$7:$B$45,$B21))/D$5</f>
        <v>#DIV/0!</v>
      </c>
      <c r="E21" s="90" t="e">
        <f>(SUMIFS(calcul!I$7:I$45,calcul!$B$7:$B$45,$B21))/E$5</f>
        <v>#DIV/0!</v>
      </c>
      <c r="F21" s="90" t="e">
        <f>(SUMIFS(calcul!L$7:L$45,calcul!$B$7:$B$45,$B21))/F$5</f>
        <v>#DIV/0!</v>
      </c>
      <c r="G21" s="90" t="e">
        <f>(SUMIFS(calcul!O$7:O$45,calcul!$B$7:$B$45,$B21))/G$5</f>
        <v>#DIV/0!</v>
      </c>
      <c r="H21" s="90" t="e">
        <f>(SUMIFS(calcul!R$7:R$45,calcul!$B$7:$B$45,$B21))/H$5</f>
        <v>#DIV/0!</v>
      </c>
      <c r="I21" s="90" t="e">
        <f>(SUMIFS(calcul!U$7:U$45,calcul!$B$7:$B$45,$B21))/I$5</f>
        <v>#DIV/0!</v>
      </c>
    </row>
    <row r="22" spans="2:9" x14ac:dyDescent="0.25">
      <c r="B22" s="204" t="s">
        <v>1270</v>
      </c>
      <c r="C22" s="92" t="s">
        <v>30</v>
      </c>
      <c r="D22" s="111" t="e">
        <f>(SUMIFS(calcul!$F$7:$F$45,calcul!$B$7:$B$45,$B22))/D$5</f>
        <v>#DIV/0!</v>
      </c>
      <c r="E22" s="90" t="e">
        <f>(SUMIFS(calcul!I$7:I$45,calcul!$B$7:$B$45,$B22))/E$5</f>
        <v>#DIV/0!</v>
      </c>
      <c r="F22" s="90" t="e">
        <f>(SUMIFS(calcul!L$7:L$45,calcul!$B$7:$B$45,$B22))/F$5</f>
        <v>#DIV/0!</v>
      </c>
      <c r="G22" s="90" t="e">
        <f>(SUMIFS(calcul!O$7:O$45,calcul!$B$7:$B$45,$B22))/G$5</f>
        <v>#DIV/0!</v>
      </c>
      <c r="H22" s="90" t="e">
        <f>(SUMIFS(calcul!R$7:R$45,calcul!$B$7:$B$45,$B22))/H$5</f>
        <v>#DIV/0!</v>
      </c>
      <c r="I22" s="90" t="e">
        <f>(SUMIFS(calcul!U$7:U$45,calcul!$B$7:$B$45,$B22))/I$5</f>
        <v>#DIV/0!</v>
      </c>
    </row>
    <row r="23" spans="2:9" x14ac:dyDescent="0.25">
      <c r="B23" s="204" t="s">
        <v>1271</v>
      </c>
      <c r="C23" s="92" t="s">
        <v>32</v>
      </c>
      <c r="D23" s="111" t="e">
        <f>(SUMIFS(calcul!$F$7:$F$45,calcul!$B$7:$B$45,$B23))/D$5</f>
        <v>#DIV/0!</v>
      </c>
      <c r="E23" s="90" t="e">
        <f>(SUMIFS(calcul!I$7:I$45,calcul!$B$7:$B$45,$B23))/E$5</f>
        <v>#DIV/0!</v>
      </c>
      <c r="F23" s="90" t="e">
        <f>(SUMIFS(calcul!L$7:L$45,calcul!$B$7:$B$45,$B23))/F$5</f>
        <v>#DIV/0!</v>
      </c>
      <c r="G23" s="90" t="e">
        <f>(SUMIFS(calcul!O$7:O$45,calcul!$B$7:$B$45,$B23))/G$5</f>
        <v>#DIV/0!</v>
      </c>
      <c r="H23" s="90" t="e">
        <f>(SUMIFS(calcul!R$7:R$45,calcul!$B$7:$B$45,$B23))/H$5</f>
        <v>#DIV/0!</v>
      </c>
      <c r="I23" s="90" t="e">
        <f>(SUMIFS(calcul!U$7:U$45,calcul!$B$7:$B$45,$B23))/I$5</f>
        <v>#DIV/0!</v>
      </c>
    </row>
    <row r="24" spans="2:9" x14ac:dyDescent="0.25">
      <c r="B24" s="204" t="s">
        <v>1272</v>
      </c>
      <c r="C24" s="92" t="s">
        <v>33</v>
      </c>
      <c r="D24" s="111" t="e">
        <f>(SUMIFS(calcul!$F$7:$F$45,calcul!$B$7:$B$45,$B24))/D$5</f>
        <v>#DIV/0!</v>
      </c>
      <c r="E24" s="90" t="e">
        <f>(SUMIFS(calcul!I$7:I$45,calcul!$B$7:$B$45,$B24))/E$5</f>
        <v>#DIV/0!</v>
      </c>
      <c r="F24" s="90" t="e">
        <f>(SUMIFS(calcul!L$7:L$45,calcul!$B$7:$B$45,$B24))/F$5</f>
        <v>#DIV/0!</v>
      </c>
      <c r="G24" s="90" t="e">
        <f>(SUMIFS(calcul!O$7:O$45,calcul!$B$7:$B$45,$B24))/G$5</f>
        <v>#DIV/0!</v>
      </c>
      <c r="H24" s="90" t="e">
        <f>(SUMIFS(calcul!R$7:R$45,calcul!$B$7:$B$45,$B24))/H$5</f>
        <v>#DIV/0!</v>
      </c>
      <c r="I24" s="90" t="e">
        <f>(SUMIFS(calcul!U$7:U$45,calcul!$B$7:$B$45,$B24))/I$5</f>
        <v>#DIV/0!</v>
      </c>
    </row>
    <row r="25" spans="2:9" x14ac:dyDescent="0.25">
      <c r="B25" s="213"/>
      <c r="C25" s="88" t="s">
        <v>28</v>
      </c>
      <c r="D25" s="121" t="e">
        <f>SUM(D26:D30)</f>
        <v>#DIV/0!</v>
      </c>
      <c r="E25" s="121" t="e">
        <f t="shared" ref="E25:I25" si="3">SUM(E26:E30)</f>
        <v>#DIV/0!</v>
      </c>
      <c r="F25" s="121" t="e">
        <f t="shared" si="3"/>
        <v>#DIV/0!</v>
      </c>
      <c r="G25" s="121" t="e">
        <f t="shared" si="3"/>
        <v>#DIV/0!</v>
      </c>
      <c r="H25" s="121" t="e">
        <f t="shared" si="3"/>
        <v>#DIV/0!</v>
      </c>
      <c r="I25" s="121" t="e">
        <f t="shared" si="3"/>
        <v>#DIV/0!</v>
      </c>
    </row>
    <row r="26" spans="2:9" x14ac:dyDescent="0.25">
      <c r="B26" s="204" t="s">
        <v>1273</v>
      </c>
      <c r="C26" s="92" t="s">
        <v>23</v>
      </c>
      <c r="D26" s="111" t="e">
        <f>(SUMIFS(calcul!$F$7:$F$45,calcul!$B$7:$B$45,$B26))/D$5</f>
        <v>#DIV/0!</v>
      </c>
      <c r="E26" s="90" t="e">
        <f>(SUMIFS(calcul!I$7:I$45,calcul!$B$7:$B$45,$B26))/E$5</f>
        <v>#DIV/0!</v>
      </c>
      <c r="F26" s="90" t="e">
        <f>(SUMIFS(calcul!L$7:L$45,calcul!$B$7:$B$45,$B26))/F$5</f>
        <v>#DIV/0!</v>
      </c>
      <c r="G26" s="90" t="e">
        <f>(SUMIFS(calcul!O$7:O$45,calcul!$B$7:$B$45,$B26))/G$5</f>
        <v>#DIV/0!</v>
      </c>
      <c r="H26" s="90" t="e">
        <f>(SUMIFS(calcul!R$7:R$45,calcul!$B$7:$B$45,$B26))/H$5</f>
        <v>#DIV/0!</v>
      </c>
      <c r="I26" s="90" t="e">
        <f>(SUMIFS(calcul!U$7:U$45,calcul!$B$7:$B$45,$B26))/I$5</f>
        <v>#DIV/0!</v>
      </c>
    </row>
    <row r="27" spans="2:9" x14ac:dyDescent="0.25">
      <c r="B27" s="204" t="s">
        <v>1314</v>
      </c>
      <c r="C27" s="92" t="s">
        <v>1313</v>
      </c>
      <c r="D27" s="111" t="e">
        <f>(SUMIFS(calcul!$F$7:$F$45,calcul!$B$7:$B$45,$B27))/D$5</f>
        <v>#DIV/0!</v>
      </c>
      <c r="E27" s="90" t="e">
        <f>(SUMIFS(calcul!I$7:I$45,calcul!$B$7:$B$45,$B27))/E$5</f>
        <v>#DIV/0!</v>
      </c>
      <c r="F27" s="90" t="e">
        <f>(SUMIFS(calcul!L$7:L$45,calcul!$B$7:$B$45,$B27))/F$5</f>
        <v>#DIV/0!</v>
      </c>
      <c r="G27" s="90" t="e">
        <f>(SUMIFS(calcul!O$7:O$45,calcul!$B$7:$B$45,$B27))/G$5</f>
        <v>#DIV/0!</v>
      </c>
      <c r="H27" s="90" t="e">
        <f>(SUMIFS(calcul!R$7:R$45,calcul!$B$7:$B$45,$B27))/H$5</f>
        <v>#DIV/0!</v>
      </c>
      <c r="I27" s="90" t="e">
        <f>(SUMIFS(calcul!U$7:U$45,calcul!$B$7:$B$45,$B27))/I$5</f>
        <v>#DIV/0!</v>
      </c>
    </row>
    <row r="28" spans="2:9" x14ac:dyDescent="0.25">
      <c r="B28" s="204" t="s">
        <v>1274</v>
      </c>
      <c r="C28" s="92" t="s">
        <v>29</v>
      </c>
      <c r="D28" s="111" t="e">
        <f>(SUMIFS(calcul!$F$7:$F$45,calcul!$B$7:$B$45,$B28))/D$5</f>
        <v>#DIV/0!</v>
      </c>
      <c r="E28" s="90" t="e">
        <f>(SUMIFS(calcul!I$7:I$45,calcul!$B$7:$B$45,$B28))/E$5</f>
        <v>#DIV/0!</v>
      </c>
      <c r="F28" s="90" t="e">
        <f>(SUMIFS(calcul!L$7:L$45,calcul!$B$7:$B$45,$B28))/F$5</f>
        <v>#DIV/0!</v>
      </c>
      <c r="G28" s="90" t="e">
        <f>(SUMIFS(calcul!O$7:O$45,calcul!$B$7:$B$45,$B28))/G$5</f>
        <v>#DIV/0!</v>
      </c>
      <c r="H28" s="90" t="e">
        <f>(SUMIFS(calcul!R$7:R$45,calcul!$B$7:$B$45,$B28))/H$5</f>
        <v>#DIV/0!</v>
      </c>
      <c r="I28" s="90" t="e">
        <f>(SUMIFS(calcul!U$7:U$45,calcul!$B$7:$B$45,$B28))/I$5</f>
        <v>#DIV/0!</v>
      </c>
    </row>
    <row r="29" spans="2:9" x14ac:dyDescent="0.25">
      <c r="B29" s="204" t="s">
        <v>1275</v>
      </c>
      <c r="C29" s="125" t="s">
        <v>1336</v>
      </c>
      <c r="D29" s="111" t="e">
        <f>(SUMIFS(calcul!$F$7:$F$45,calcul!$B$7:$B$45,$B29))/D$5</f>
        <v>#DIV/0!</v>
      </c>
      <c r="E29" s="90" t="e">
        <f>(SUMIFS(calcul!I$7:I$45,calcul!$B$7:$B$45,$B29))/E$5</f>
        <v>#DIV/0!</v>
      </c>
      <c r="F29" s="90" t="e">
        <f>(SUMIFS(calcul!L$7:L$45,calcul!$B$7:$B$45,$B29))/F$5</f>
        <v>#DIV/0!</v>
      </c>
      <c r="G29" s="90" t="e">
        <f>(SUMIFS(calcul!O$7:O$45,calcul!$B$7:$B$45,$B29))/G$5</f>
        <v>#DIV/0!</v>
      </c>
      <c r="H29" s="90" t="e">
        <f>(SUMIFS(calcul!R$7:R$45,calcul!$B$7:$B$45,$B29))/H$5</f>
        <v>#DIV/0!</v>
      </c>
      <c r="I29" s="90" t="e">
        <f>(SUMIFS(calcul!U$7:U$45,calcul!$B$7:$B$45,$B29))/I$5</f>
        <v>#DIV/0!</v>
      </c>
    </row>
    <row r="30" spans="2:9" x14ac:dyDescent="0.25">
      <c r="B30" s="204" t="s">
        <v>1276</v>
      </c>
      <c r="C30" s="92" t="s">
        <v>43</v>
      </c>
      <c r="D30" s="111" t="e">
        <f>(SUMIFS(calcul!$F$7:$F$45,calcul!$B$7:$B$45,$B30))/D$5</f>
        <v>#DIV/0!</v>
      </c>
      <c r="E30" s="90" t="e">
        <f>(SUMIFS(calcul!I$7:I$45,calcul!$B$7:$B$45,$B30))/E$5</f>
        <v>#DIV/0!</v>
      </c>
      <c r="F30" s="90" t="e">
        <f>(SUMIFS(calcul!L$7:L$45,calcul!$B$7:$B$45,$B30))/F$5</f>
        <v>#DIV/0!</v>
      </c>
      <c r="G30" s="90" t="e">
        <f>(SUMIFS(calcul!O$7:O$45,calcul!$B$7:$B$45,$B30))/G$5</f>
        <v>#DIV/0!</v>
      </c>
      <c r="H30" s="90" t="e">
        <f>(SUMIFS(calcul!R$7:R$45,calcul!$B$7:$B$45,$B30))/H$5</f>
        <v>#DIV/0!</v>
      </c>
      <c r="I30" s="90" t="e">
        <f>(SUMIFS(calcul!U$7:U$45,calcul!$B$7:$B$45,$B30))/I$5</f>
        <v>#DIV/0!</v>
      </c>
    </row>
    <row r="31" spans="2:9" x14ac:dyDescent="0.25">
      <c r="B31" s="213"/>
      <c r="C31" s="88" t="s">
        <v>19</v>
      </c>
      <c r="D31" s="121" t="e">
        <f>SUM(D32:D34)</f>
        <v>#DIV/0!</v>
      </c>
      <c r="E31" s="121" t="e">
        <f t="shared" ref="E31:I31" si="4">SUM(E32:E34)</f>
        <v>#DIV/0!</v>
      </c>
      <c r="F31" s="121" t="e">
        <f t="shared" si="4"/>
        <v>#DIV/0!</v>
      </c>
      <c r="G31" s="121" t="e">
        <f t="shared" si="4"/>
        <v>#DIV/0!</v>
      </c>
      <c r="H31" s="121" t="e">
        <f t="shared" si="4"/>
        <v>#DIV/0!</v>
      </c>
      <c r="I31" s="121" t="e">
        <f t="shared" si="4"/>
        <v>#DIV/0!</v>
      </c>
    </row>
    <row r="32" spans="2:9" x14ac:dyDescent="0.25">
      <c r="B32" s="204" t="s">
        <v>1277</v>
      </c>
      <c r="C32" s="92" t="s">
        <v>46</v>
      </c>
      <c r="D32" s="111" t="e">
        <f>(SUMIFS(calcul!$F$7:$F$45,calcul!$B$7:$B$45,$B32))/D$5</f>
        <v>#DIV/0!</v>
      </c>
      <c r="E32" s="90" t="e">
        <f>(SUMIFS(calcul!I$7:I$45,calcul!$B$7:$B$45,$B32))/E$5</f>
        <v>#DIV/0!</v>
      </c>
      <c r="F32" s="90" t="e">
        <f>(SUMIFS(calcul!L$7:L$45,calcul!$B$7:$B$45,$B32))/F$5</f>
        <v>#DIV/0!</v>
      </c>
      <c r="G32" s="90" t="e">
        <f>(SUMIFS(calcul!O$7:O$45,calcul!$B$7:$B$45,$B32))/G$5</f>
        <v>#DIV/0!</v>
      </c>
      <c r="H32" s="90" t="e">
        <f>(SUMIFS(calcul!R$7:R$45,calcul!$B$7:$B$45,$B32))/H$5</f>
        <v>#DIV/0!</v>
      </c>
      <c r="I32" s="90" t="e">
        <f>(SUMIFS(calcul!U$7:U$45,calcul!$B$7:$B$45,$B32))/I$5</f>
        <v>#DIV/0!</v>
      </c>
    </row>
    <row r="33" spans="2:9" x14ac:dyDescent="0.25">
      <c r="B33" s="204" t="s">
        <v>1278</v>
      </c>
      <c r="C33" s="91" t="s">
        <v>45</v>
      </c>
      <c r="D33" s="111" t="e">
        <f>(SUMIFS(calcul!$F$7:$F$45,calcul!$B$7:$B$45,$B33))/D$5</f>
        <v>#DIV/0!</v>
      </c>
      <c r="E33" s="90" t="e">
        <f>(SUMIFS(calcul!I$7:I$45,calcul!$B$7:$B$45,$B33))/E$5</f>
        <v>#DIV/0!</v>
      </c>
      <c r="F33" s="90" t="e">
        <f>(SUMIFS(calcul!L$7:L$45,calcul!$B$7:$B$45,$B33))/F$5</f>
        <v>#DIV/0!</v>
      </c>
      <c r="G33" s="90" t="e">
        <f>(SUMIFS(calcul!O$7:O$45,calcul!$B$7:$B$45,$B33))/G$5</f>
        <v>#DIV/0!</v>
      </c>
      <c r="H33" s="90" t="e">
        <f>(SUMIFS(calcul!R$7:R$45,calcul!$B$7:$B$45,$B33))/H$5</f>
        <v>#DIV/0!</v>
      </c>
      <c r="I33" s="90" t="e">
        <f>(SUMIFS(calcul!U$7:U$45,calcul!$B$7:$B$45,$B33))/I$5</f>
        <v>#DIV/0!</v>
      </c>
    </row>
    <row r="34" spans="2:9" x14ac:dyDescent="0.25">
      <c r="B34" s="204" t="s">
        <v>1318</v>
      </c>
      <c r="C34" s="91" t="s">
        <v>1319</v>
      </c>
      <c r="D34" s="111" t="e">
        <f>(SUMIFS(calcul!$F$7:$F$45,calcul!$B$7:$B$45,$B34))/D$5</f>
        <v>#DIV/0!</v>
      </c>
      <c r="E34" s="90" t="e">
        <f>(SUMIFS(calcul!I$7:I$45,calcul!$B$7:$B$45,$B34))/E$5</f>
        <v>#DIV/0!</v>
      </c>
      <c r="F34" s="90" t="e">
        <f>(SUMIFS(calcul!L$7:L$45,calcul!$B$7:$B$45,$B34))/F$5</f>
        <v>#DIV/0!</v>
      </c>
      <c r="G34" s="90" t="e">
        <f>(SUMIFS(calcul!O$7:O$45,calcul!$B$7:$B$45,$B34))/G$5</f>
        <v>#DIV/0!</v>
      </c>
      <c r="H34" s="90" t="e">
        <f>(SUMIFS(calcul!R$7:R$45,calcul!$B$7:$B$45,$B34))/H$5</f>
        <v>#DIV/0!</v>
      </c>
      <c r="I34" s="90" t="e">
        <f>(SUMIFS(calcul!U$7:U$45,calcul!$B$7:$B$45,$B34))/I$5</f>
        <v>#DIV/0!</v>
      </c>
    </row>
    <row r="35" spans="2:9" x14ac:dyDescent="0.25">
      <c r="B35" s="213"/>
      <c r="C35" s="199" t="s">
        <v>1384</v>
      </c>
      <c r="D35" s="121" t="e">
        <f>SUM(D36:D38)</f>
        <v>#DIV/0!</v>
      </c>
      <c r="E35" s="121" t="e">
        <f t="shared" ref="E35:I35" si="5">SUM(E36:E38)</f>
        <v>#DIV/0!</v>
      </c>
      <c r="F35" s="121" t="e">
        <f t="shared" si="5"/>
        <v>#DIV/0!</v>
      </c>
      <c r="G35" s="121" t="e">
        <f t="shared" si="5"/>
        <v>#DIV/0!</v>
      </c>
      <c r="H35" s="121" t="e">
        <f t="shared" si="5"/>
        <v>#DIV/0!</v>
      </c>
      <c r="I35" s="121" t="e">
        <f t="shared" si="5"/>
        <v>#DIV/0!</v>
      </c>
    </row>
    <row r="36" spans="2:9" s="197" customFormat="1" x14ac:dyDescent="0.25">
      <c r="B36" s="204" t="s">
        <v>1283</v>
      </c>
      <c r="C36" s="198" t="s">
        <v>24</v>
      </c>
      <c r="D36" s="111" t="e">
        <f>(SUMIFS(calcul!$F$7:$F$45,calcul!$B$7:$B$45,$B36))/D$5</f>
        <v>#DIV/0!</v>
      </c>
      <c r="E36" s="90" t="e">
        <f>(SUMIFS(calcul!I$7:I$45,calcul!$B$7:$B$45,$B36))/E$5</f>
        <v>#DIV/0!</v>
      </c>
      <c r="F36" s="90" t="e">
        <f>(SUMIFS(calcul!L$7:L$45,calcul!$B$7:$B$45,$B36))/F$5</f>
        <v>#DIV/0!</v>
      </c>
      <c r="G36" s="90" t="e">
        <f>(SUMIFS(calcul!O$7:O$45,calcul!$B$7:$B$45,$B36))/G$5</f>
        <v>#DIV/0!</v>
      </c>
      <c r="H36" s="90" t="e">
        <f>(SUMIFS(calcul!R$7:R$45,calcul!$B$7:$B$45,$B36))/H$5</f>
        <v>#DIV/0!</v>
      </c>
      <c r="I36" s="90" t="e">
        <f>(SUMIFS(calcul!U$7:U$45,calcul!$B$7:$B$45,$B36))/I$5</f>
        <v>#DIV/0!</v>
      </c>
    </row>
    <row r="37" spans="2:9" s="197" customFormat="1" x14ac:dyDescent="0.25">
      <c r="B37" s="204" t="s">
        <v>1206</v>
      </c>
      <c r="C37" s="203" t="s">
        <v>41</v>
      </c>
      <c r="D37" s="111" t="e">
        <f>(SUMIFS(calcul!$F$7:$F$45,calcul!$B$7:$B$45,$B37))/D$5</f>
        <v>#DIV/0!</v>
      </c>
      <c r="E37" s="90" t="e">
        <f>(SUMIFS(calcul!I$7:I$45,calcul!$B$7:$B$45,$B37))/E$5</f>
        <v>#DIV/0!</v>
      </c>
      <c r="F37" s="90" t="e">
        <f>(SUMIFS(calcul!L$7:L$45,calcul!$B$7:$B$45,$B37))/F$5</f>
        <v>#DIV/0!</v>
      </c>
      <c r="G37" s="90" t="e">
        <f>(SUMIFS(calcul!O$7:O$45,calcul!$B$7:$B$45,$B37))/G$5</f>
        <v>#DIV/0!</v>
      </c>
      <c r="H37" s="90" t="e">
        <f>(SUMIFS(calcul!R$7:R$45,calcul!$B$7:$B$45,$B37))/H$5</f>
        <v>#DIV/0!</v>
      </c>
      <c r="I37" s="90" t="e">
        <f>(SUMIFS(calcul!U$7:U$45,calcul!$B$7:$B$45,$B37))/I$5</f>
        <v>#DIV/0!</v>
      </c>
    </row>
    <row r="38" spans="2:9" s="197" customFormat="1" x14ac:dyDescent="0.25">
      <c r="B38" s="204" t="s">
        <v>1207</v>
      </c>
      <c r="C38" s="203" t="s">
        <v>44</v>
      </c>
      <c r="D38" s="111" t="e">
        <f>(SUMIFS(calcul!$F$7:$F$45,calcul!$B$7:$B$45,$B38))/D$5</f>
        <v>#DIV/0!</v>
      </c>
      <c r="E38" s="90" t="e">
        <f>(SUMIFS(calcul!I$7:I$45,calcul!$B$7:$B$45,$B38))/E$5</f>
        <v>#DIV/0!</v>
      </c>
      <c r="F38" s="90" t="e">
        <f>(SUMIFS(calcul!L$7:L$45,calcul!$B$7:$B$45,$B38))/F$5</f>
        <v>#DIV/0!</v>
      </c>
      <c r="G38" s="90" t="e">
        <f>(SUMIFS(calcul!O$7:O$45,calcul!$B$7:$B$45,$B38))/G$5</f>
        <v>#DIV/0!</v>
      </c>
      <c r="H38" s="90" t="e">
        <f>(SUMIFS(calcul!R$7:R$45,calcul!$B$7:$B$45,$B38))/H$5</f>
        <v>#DIV/0!</v>
      </c>
      <c r="I38" s="90" t="e">
        <f>(SUMIFS(calcul!U$7:U$45,calcul!$B$7:$B$45,$B38))/I$5</f>
        <v>#DIV/0!</v>
      </c>
    </row>
    <row r="39" spans="2:9" x14ac:dyDescent="0.25">
      <c r="B39" s="213"/>
      <c r="C39" s="88" t="s">
        <v>34</v>
      </c>
      <c r="D39" s="121" t="e">
        <f>SUM(D40:D42)</f>
        <v>#DIV/0!</v>
      </c>
      <c r="E39" s="121" t="e">
        <f t="shared" ref="E39:I39" si="6">SUM(E40:E42)</f>
        <v>#DIV/0!</v>
      </c>
      <c r="F39" s="121" t="e">
        <f t="shared" si="6"/>
        <v>#DIV/0!</v>
      </c>
      <c r="G39" s="121" t="e">
        <f t="shared" si="6"/>
        <v>#DIV/0!</v>
      </c>
      <c r="H39" s="121" t="e">
        <f t="shared" si="6"/>
        <v>#DIV/0!</v>
      </c>
      <c r="I39" s="121" t="e">
        <f t="shared" si="6"/>
        <v>#DIV/0!</v>
      </c>
    </row>
    <row r="40" spans="2:9" x14ac:dyDescent="0.25">
      <c r="B40" s="204" t="s">
        <v>1279</v>
      </c>
      <c r="C40" s="92" t="s">
        <v>48</v>
      </c>
      <c r="D40" s="111" t="e">
        <f>(SUMIFS(calcul!$F$7:$F$45,calcul!$B$7:$B$45,$B40))/D$5</f>
        <v>#DIV/0!</v>
      </c>
      <c r="E40" s="90" t="e">
        <f>(SUMIFS(calcul!I$7:I$45,calcul!$B$7:$B$45,$B40))/E$5</f>
        <v>#DIV/0!</v>
      </c>
      <c r="F40" s="90" t="e">
        <f>(SUMIFS(calcul!L$7:L$45,calcul!$B$7:$B$45,$B40))/F$5</f>
        <v>#DIV/0!</v>
      </c>
      <c r="G40" s="90" t="e">
        <f>(SUMIFS(calcul!O$7:O$45,calcul!$B$7:$B$45,$B40))/G$5</f>
        <v>#DIV/0!</v>
      </c>
      <c r="H40" s="90" t="e">
        <f>(SUMIFS(calcul!R$7:R$45,calcul!$B$7:$B$45,$B40))/H$5</f>
        <v>#DIV/0!</v>
      </c>
      <c r="I40" s="90" t="e">
        <f>(SUMIFS(calcul!U$7:U$45,calcul!$B$7:$B$45,$B40))/I$5</f>
        <v>#DIV/0!</v>
      </c>
    </row>
    <row r="41" spans="2:9" x14ac:dyDescent="0.25">
      <c r="B41" s="204" t="s">
        <v>1280</v>
      </c>
      <c r="C41" s="92" t="s">
        <v>49</v>
      </c>
      <c r="D41" s="111" t="e">
        <f>(SUMIFS(calcul!$F$7:$F$45,calcul!$B$7:$B$45,$B41))/D$5</f>
        <v>#DIV/0!</v>
      </c>
      <c r="E41" s="90" t="e">
        <f>(SUMIFS(calcul!I$7:I$45,calcul!$B$7:$B$45,$B41))/E$5</f>
        <v>#DIV/0!</v>
      </c>
      <c r="F41" s="90" t="e">
        <f>(SUMIFS(calcul!L$7:L$45,calcul!$B$7:$B$45,$B41))/F$5</f>
        <v>#DIV/0!</v>
      </c>
      <c r="G41" s="90" t="e">
        <f>(SUMIFS(calcul!O$7:O$45,calcul!$B$7:$B$45,$B41))/G$5</f>
        <v>#DIV/0!</v>
      </c>
      <c r="H41" s="90" t="e">
        <f>(SUMIFS(calcul!R$7:R$45,calcul!$B$7:$B$45,$B41))/H$5</f>
        <v>#DIV/0!</v>
      </c>
      <c r="I41" s="90" t="e">
        <f>(SUMIFS(calcul!U$7:U$45,calcul!$B$7:$B$45,$B41))/I$5</f>
        <v>#DIV/0!</v>
      </c>
    </row>
    <row r="42" spans="2:9" x14ac:dyDescent="0.25">
      <c r="B42" s="204" t="s">
        <v>1281</v>
      </c>
      <c r="C42" s="92" t="s">
        <v>35</v>
      </c>
      <c r="D42" s="111" t="e">
        <f>(SUMIFS(calcul!$F$7:$F$45,calcul!$B$7:$B$45,$B42))/D$5</f>
        <v>#DIV/0!</v>
      </c>
      <c r="E42" s="90" t="e">
        <f>(SUMIFS(calcul!I$7:I$45,calcul!$B$7:$B$45,$B42))/E$5</f>
        <v>#DIV/0!</v>
      </c>
      <c r="F42" s="90" t="e">
        <f>(SUMIFS(calcul!L$7:L$45,calcul!$B$7:$B$45,$B42))/F$5</f>
        <v>#DIV/0!</v>
      </c>
      <c r="G42" s="90" t="e">
        <f>(SUMIFS(calcul!O$7:O$45,calcul!$B$7:$B$45,$B42))/G$5</f>
        <v>#DIV/0!</v>
      </c>
      <c r="H42" s="90" t="e">
        <f>(SUMIFS(calcul!R$7:R$45,calcul!$B$7:$B$45,$B42))/H$5</f>
        <v>#DIV/0!</v>
      </c>
      <c r="I42" s="90" t="e">
        <f>(SUMIFS(calcul!U$7:U$45,calcul!$B$7:$B$45,$B42))/I$5</f>
        <v>#DIV/0!</v>
      </c>
    </row>
    <row r="43" spans="2:9" x14ac:dyDescent="0.25">
      <c r="B43" s="204" t="s">
        <v>1282</v>
      </c>
      <c r="C43" s="88" t="s">
        <v>40</v>
      </c>
      <c r="D43" s="121" t="e">
        <f>(SUMIFS(calcul!$F$7:$F$45,calcul!$B$7:$B$45,$B43))/D$5</f>
        <v>#DIV/0!</v>
      </c>
      <c r="E43" s="120" t="e">
        <f>(SUMIFS(calcul!I$7:I$45,calcul!$B$7:$B$45,$B43))/E$5</f>
        <v>#DIV/0!</v>
      </c>
      <c r="F43" s="120" t="e">
        <f>(SUMIFS(calcul!L$7:L$45,calcul!$B$7:$B$45,$B43))/F$5</f>
        <v>#DIV/0!</v>
      </c>
      <c r="G43" s="120" t="e">
        <f>(SUMIFS(calcul!O$7:O$45,calcul!$B$7:$B$45,$B43))/G$5</f>
        <v>#DIV/0!</v>
      </c>
      <c r="H43" s="120" t="e">
        <f>(SUMIFS(calcul!R$7:R$45,calcul!$B$7:$B$45,$B43))/H$5</f>
        <v>#DIV/0!</v>
      </c>
      <c r="I43" s="120" t="e">
        <f>(SUMIFS(calcul!U$7:U$45,calcul!$B$7:$B$45,$B43))/I$5</f>
        <v>#DIV/0!</v>
      </c>
    </row>
    <row r="45" spans="2:9" x14ac:dyDescent="0.25">
      <c r="C45" s="119" t="s">
        <v>1334</v>
      </c>
      <c r="D45" s="122" t="e">
        <f>D6+D13+D18+D25+D31+D35+D39+D43</f>
        <v>#DIV/0!</v>
      </c>
      <c r="E45" s="122" t="e">
        <f t="shared" ref="E45:I45" si="7">E6+E13+E18+E25+E31+E35+E39+E43</f>
        <v>#DIV/0!</v>
      </c>
      <c r="F45" s="122" t="e">
        <f t="shared" si="7"/>
        <v>#DIV/0!</v>
      </c>
      <c r="G45" s="122" t="e">
        <f t="shared" si="7"/>
        <v>#DIV/0!</v>
      </c>
      <c r="H45" s="122" t="e">
        <f t="shared" si="7"/>
        <v>#DIV/0!</v>
      </c>
      <c r="I45" s="122" t="e">
        <f t="shared" si="7"/>
        <v>#DIV/0!</v>
      </c>
    </row>
  </sheetData>
  <sheetProtection password="ACF5" sheet="1" objects="1" scenarios="1"/>
  <pageMargins left="0.7" right="0.7" top="0.75" bottom="0.75" header="0.3" footer="0.3"/>
  <pageSetup paperSize="9" orientation="portrait" verticalDpi="0"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heetViews>
  <sheetFormatPr baseColWidth="10" defaultRowHeight="12.75" x14ac:dyDescent="0.2"/>
  <cols>
    <col min="1" max="1" width="11.42578125" style="16"/>
    <col min="2" max="2" width="60.7109375" style="16" customWidth="1"/>
    <col min="3" max="16384" width="11.42578125" style="16"/>
  </cols>
  <sheetData>
    <row r="1" spans="1:8" ht="18.75" x14ac:dyDescent="0.3">
      <c r="A1" s="22" t="s">
        <v>1363</v>
      </c>
      <c r="B1" s="45"/>
    </row>
    <row r="3" spans="1:8" x14ac:dyDescent="0.2">
      <c r="C3" s="112" t="s">
        <v>65</v>
      </c>
      <c r="D3" s="112" t="s">
        <v>66</v>
      </c>
      <c r="E3" s="112" t="s">
        <v>67</v>
      </c>
      <c r="F3" s="112" t="s">
        <v>68</v>
      </c>
      <c r="G3" s="112" t="s">
        <v>69</v>
      </c>
      <c r="H3" s="112" t="s">
        <v>70</v>
      </c>
    </row>
    <row r="4" spans="1:8" ht="25.5" x14ac:dyDescent="0.2">
      <c r="C4" s="73">
        <f>param_menu!B6</f>
        <v>0</v>
      </c>
      <c r="D4" s="73">
        <f>param_menu!B7</f>
        <v>0</v>
      </c>
      <c r="E4" s="73">
        <f>param_menu!B8</f>
        <v>0</v>
      </c>
      <c r="F4" s="73">
        <f>param_menu!B9</f>
        <v>0</v>
      </c>
      <c r="G4" s="73">
        <f>param_menu!B10</f>
        <v>0</v>
      </c>
      <c r="H4" s="73">
        <f>param_menu!B11</f>
        <v>0</v>
      </c>
    </row>
    <row r="5" spans="1:8" x14ac:dyDescent="0.2">
      <c r="B5" s="16" t="s">
        <v>1337</v>
      </c>
      <c r="C5" s="38">
        <f>clefs_maraichage!C23</f>
        <v>0</v>
      </c>
      <c r="D5" s="38">
        <f>clefs_maraichage!D23</f>
        <v>0</v>
      </c>
      <c r="E5" s="38">
        <f>clefs_maraichage!E23</f>
        <v>0</v>
      </c>
      <c r="F5" s="38">
        <f>clefs_maraichage!F23</f>
        <v>0</v>
      </c>
      <c r="G5" s="38">
        <f>clefs_maraichage!G23</f>
        <v>0</v>
      </c>
      <c r="H5" s="38">
        <f>clefs_maraichage!H23</f>
        <v>0</v>
      </c>
    </row>
    <row r="6" spans="1:8" x14ac:dyDescent="0.2">
      <c r="B6" s="16" t="s">
        <v>1338</v>
      </c>
      <c r="C6" s="38">
        <f>SUMIFS(saisie_cult!$H$14:$H$1013,saisie_cult!$E$14:$E$1013,C4)</f>
        <v>0</v>
      </c>
      <c r="D6" s="38">
        <f>SUMIFS(saisie_cult!$H$14:$H$1013,saisie_cult!$E$14:$E$1013,D4)</f>
        <v>0</v>
      </c>
      <c r="E6" s="38">
        <f>SUMIFS(saisie_cult!$H$14:$H$1013,saisie_cult!$E$14:$E$1013,E4)</f>
        <v>0</v>
      </c>
      <c r="F6" s="38">
        <f>SUMIFS(saisie_cult!$H$14:$H$1013,saisie_cult!$E$14:$E$1013,F4)</f>
        <v>0</v>
      </c>
      <c r="G6" s="38">
        <f>SUMIFS(saisie_cult!$H$14:$H$1013,saisie_cult!$E$14:$E$1013,G4)</f>
        <v>0</v>
      </c>
      <c r="H6" s="38">
        <f>SUMIFS(saisie_cult!$H$14:$H$1013,saisie_cult!$E$14:$E$1013,H4)</f>
        <v>0</v>
      </c>
    </row>
    <row r="7" spans="1:8" x14ac:dyDescent="0.2">
      <c r="B7" s="16" t="s">
        <v>1356</v>
      </c>
      <c r="C7" s="38">
        <f>SUMIFS(saisie_cult!$J$14:$J$1013,saisie_cult!$E$14:$E$1013,C4)</f>
        <v>0</v>
      </c>
      <c r="D7" s="38">
        <f>SUMIFS(saisie_cult!$J$14:$J$1013,saisie_cult!$E$14:$E$1013,D4)</f>
        <v>0</v>
      </c>
      <c r="E7" s="38">
        <f>SUMIFS(saisie_cult!$J$14:$J$1013,saisie_cult!$E$14:$E$1013,E4)</f>
        <v>0</v>
      </c>
      <c r="F7" s="38">
        <f>SUMIFS(saisie_cult!$J$14:$J$1013,saisie_cult!$E$14:$E$1013,F4)</f>
        <v>0</v>
      </c>
      <c r="G7" s="38">
        <f>SUMIFS(saisie_cult!$J$14:$J$1013,saisie_cult!$E$14:$E$1013,G4)</f>
        <v>0</v>
      </c>
      <c r="H7" s="38">
        <f>SUMIFS(saisie_cult!$J$14:$J$1013,saisie_cult!$E$14:$E$1013,H4)</f>
        <v>0</v>
      </c>
    </row>
    <row r="8" spans="1:8" x14ac:dyDescent="0.2">
      <c r="B8" s="16" t="s">
        <v>1326</v>
      </c>
      <c r="C8" s="38">
        <f>C6-C7</f>
        <v>0</v>
      </c>
      <c r="D8" s="38">
        <f t="shared" ref="D8:H8" si="0">D6-D7</f>
        <v>0</v>
      </c>
      <c r="E8" s="38">
        <f t="shared" si="0"/>
        <v>0</v>
      </c>
      <c r="F8" s="38">
        <f t="shared" si="0"/>
        <v>0</v>
      </c>
      <c r="G8" s="38">
        <f t="shared" si="0"/>
        <v>0</v>
      </c>
      <c r="H8" s="38">
        <f t="shared" si="0"/>
        <v>0</v>
      </c>
    </row>
    <row r="9" spans="1:8" x14ac:dyDescent="0.2">
      <c r="B9" s="16" t="s">
        <v>1339</v>
      </c>
      <c r="C9" s="126" t="e">
        <f>C6/C5</f>
        <v>#DIV/0!</v>
      </c>
      <c r="D9" s="126" t="e">
        <f t="shared" ref="D9:H9" si="1">D6/D5</f>
        <v>#DIV/0!</v>
      </c>
      <c r="E9" s="126" t="e">
        <f t="shared" si="1"/>
        <v>#DIV/0!</v>
      </c>
      <c r="F9" s="126" t="e">
        <f t="shared" si="1"/>
        <v>#DIV/0!</v>
      </c>
      <c r="G9" s="126" t="e">
        <f t="shared" si="1"/>
        <v>#DIV/0!</v>
      </c>
      <c r="H9" s="126" t="e">
        <f t="shared" si="1"/>
        <v>#DIV/0!</v>
      </c>
    </row>
    <row r="10" spans="1:8" x14ac:dyDescent="0.2">
      <c r="B10" s="135" t="s">
        <v>1367</v>
      </c>
      <c r="C10" s="126" t="e">
        <f>C6/C13</f>
        <v>#DIV/0!</v>
      </c>
      <c r="D10" s="138" t="e">
        <f t="shared" ref="D10:H10" si="2">D6/D13</f>
        <v>#DIV/0!</v>
      </c>
      <c r="E10" s="138" t="e">
        <f t="shared" si="2"/>
        <v>#DIV/0!</v>
      </c>
      <c r="F10" s="138" t="e">
        <f t="shared" si="2"/>
        <v>#DIV/0!</v>
      </c>
      <c r="G10" s="138" t="e">
        <f t="shared" si="2"/>
        <v>#DIV/0!</v>
      </c>
      <c r="H10" s="138" t="e">
        <f t="shared" si="2"/>
        <v>#DIV/0!</v>
      </c>
    </row>
    <row r="11" spans="1:8" x14ac:dyDescent="0.2">
      <c r="C11" s="127"/>
      <c r="D11" s="127"/>
      <c r="E11" s="127"/>
      <c r="F11" s="127"/>
      <c r="G11" s="127"/>
      <c r="H11" s="127"/>
    </row>
    <row r="12" spans="1:8" x14ac:dyDescent="0.2">
      <c r="B12" s="16" t="s">
        <v>1390</v>
      </c>
      <c r="C12" s="38">
        <f>SUMIFS(saisie_cult!$G$14:$G$1013,saisie_cult!$E$14:$E$1013,C4)</f>
        <v>0</v>
      </c>
      <c r="D12" s="38">
        <f>SUMIFS(saisie_cult!$G$14:$G$1013,saisie_cult!$E$14:$E$1013,D4)</f>
        <v>0</v>
      </c>
      <c r="E12" s="38">
        <f>SUMIFS(saisie_cult!$G$14:$G$1013,saisie_cult!$E$14:$E$1013,E4)</f>
        <v>0</v>
      </c>
      <c r="F12" s="38">
        <f>SUMIFS(saisie_cult!$G$14:$G$1013,saisie_cult!$E$14:$E$1013,F4)</f>
        <v>0</v>
      </c>
      <c r="G12" s="38">
        <f>SUMIFS(saisie_cult!$G$14:$G$1013,saisie_cult!$E$14:$E$1013,G4)</f>
        <v>0</v>
      </c>
      <c r="H12" s="38">
        <f>SUMIFS(saisie_cult!$G$14:$G$1013,saisie_cult!$E$14:$E$1013,H4)</f>
        <v>0</v>
      </c>
    </row>
    <row r="13" spans="1:8" x14ac:dyDescent="0.2">
      <c r="B13" s="136" t="s">
        <v>1391</v>
      </c>
      <c r="C13" s="38">
        <f>SUMIFS(saisie_cult!$G$14:$G$1013,saisie_cult!$E$14:$E$1013,C4,saisie_cult!$F$14:$F$1013,param_menu!$B$15)</f>
        <v>0</v>
      </c>
      <c r="D13" s="137">
        <f>SUMIFS(saisie_cult!$G$14:$G$1013,saisie_cult!$E$14:$E$1013,D4,saisie_cult!$F$14:$F$1013,param_menu!$B$15)</f>
        <v>0</v>
      </c>
      <c r="E13" s="137">
        <f>SUMIFS(saisie_cult!$G$14:$G$1013,saisie_cult!$E$14:$E$1013,E4,saisie_cult!$F$14:$F$1013,param_menu!$B$15)</f>
        <v>0</v>
      </c>
      <c r="F13" s="137">
        <f>SUMIFS(saisie_cult!$G$14:$G$1013,saisie_cult!$E$14:$E$1013,F4,saisie_cult!$F$14:$F$1013,param_menu!$B$15)</f>
        <v>0</v>
      </c>
      <c r="G13" s="137">
        <f>SUMIFS(saisie_cult!$G$14:$G$1013,saisie_cult!$E$14:$E$1013,G4,saisie_cult!$F$14:$F$1013,param_menu!$B$15)</f>
        <v>0</v>
      </c>
      <c r="H13" s="137">
        <f>SUMIFS(saisie_cult!$G$14:$G$1013,saisie_cult!$E$14:$E$1013,H4,saisie_cult!$F$14:$F$1013,param_menu!$B$15)</f>
        <v>0</v>
      </c>
    </row>
    <row r="14" spans="1:8" x14ac:dyDescent="0.2">
      <c r="B14" s="16" t="s">
        <v>1392</v>
      </c>
      <c r="C14" s="128" t="e">
        <f>C12/C8</f>
        <v>#DIV/0!</v>
      </c>
      <c r="D14" s="128" t="e">
        <f t="shared" ref="D14:H14" si="3">D12/D8</f>
        <v>#DIV/0!</v>
      </c>
      <c r="E14" s="128" t="e">
        <f t="shared" si="3"/>
        <v>#DIV/0!</v>
      </c>
      <c r="F14" s="128" t="e">
        <f t="shared" si="3"/>
        <v>#DIV/0!</v>
      </c>
      <c r="G14" s="128" t="e">
        <f t="shared" si="3"/>
        <v>#DIV/0!</v>
      </c>
      <c r="H14" s="128" t="e">
        <f t="shared" si="3"/>
        <v>#DIV/0!</v>
      </c>
    </row>
    <row r="15" spans="1:8" x14ac:dyDescent="0.2">
      <c r="B15" s="16" t="s">
        <v>1393</v>
      </c>
      <c r="C15" s="128" t="e">
        <f>C12/C5</f>
        <v>#DIV/0!</v>
      </c>
      <c r="D15" s="128" t="e">
        <f t="shared" ref="D15:H15" si="4">D12/D5</f>
        <v>#DIV/0!</v>
      </c>
      <c r="E15" s="128" t="e">
        <f t="shared" si="4"/>
        <v>#DIV/0!</v>
      </c>
      <c r="F15" s="128" t="e">
        <f t="shared" si="4"/>
        <v>#DIV/0!</v>
      </c>
      <c r="G15" s="128" t="e">
        <f t="shared" si="4"/>
        <v>#DIV/0!</v>
      </c>
      <c r="H15" s="128" t="e">
        <f t="shared" si="4"/>
        <v>#DIV/0!</v>
      </c>
    </row>
    <row r="16" spans="1:8" x14ac:dyDescent="0.2">
      <c r="C16" s="127"/>
      <c r="D16" s="127"/>
      <c r="E16" s="127"/>
      <c r="F16" s="127"/>
      <c r="G16" s="127"/>
      <c r="H16" s="127"/>
    </row>
    <row r="17" spans="2:8" x14ac:dyDescent="0.2">
      <c r="B17" s="16" t="s">
        <v>1340</v>
      </c>
      <c r="C17" s="128">
        <f>SUMIFS(saisie_cult!$M$14:$M$1013,saisie_cult!$E$14:$E$1013,C4)</f>
        <v>0</v>
      </c>
      <c r="D17" s="128">
        <f>SUMIFS(saisie_cult!$M$14:$M$1013,saisie_cult!$E$14:$E$1013,D4)</f>
        <v>0</v>
      </c>
      <c r="E17" s="128">
        <f>SUMIFS(saisie_cult!$M$14:$M$1013,saisie_cult!$E$14:$E$1013,E4)</f>
        <v>0</v>
      </c>
      <c r="F17" s="128">
        <f>SUMIFS(saisie_cult!$M$14:$M$1013,saisie_cult!$E$14:$E$1013,F4)</f>
        <v>0</v>
      </c>
      <c r="G17" s="128">
        <f>SUMIFS(saisie_cult!$M$14:$M$1013,saisie_cult!$E$14:$E$1013,G4)</f>
        <v>0</v>
      </c>
      <c r="H17" s="128">
        <f>SUMIFS(saisie_cult!$M$14:$M$1013,saisie_cult!$E$14:$E$1013,H4)</f>
        <v>0</v>
      </c>
    </row>
    <row r="18" spans="2:8" x14ac:dyDescent="0.2">
      <c r="B18" s="16" t="s">
        <v>1341</v>
      </c>
      <c r="C18" s="128">
        <f>C17-(C17*5.5/100)</f>
        <v>0</v>
      </c>
      <c r="D18" s="128">
        <f t="shared" ref="D18:H18" si="5">D17-(D17*5.5/100)</f>
        <v>0</v>
      </c>
      <c r="E18" s="128">
        <f t="shared" si="5"/>
        <v>0</v>
      </c>
      <c r="F18" s="128">
        <f t="shared" si="5"/>
        <v>0</v>
      </c>
      <c r="G18" s="128">
        <f t="shared" si="5"/>
        <v>0</v>
      </c>
      <c r="H18" s="128">
        <f t="shared" si="5"/>
        <v>0</v>
      </c>
    </row>
    <row r="19" spans="2:8" x14ac:dyDescent="0.2">
      <c r="B19" s="16" t="s">
        <v>1358</v>
      </c>
      <c r="C19" s="128" t="e">
        <f t="shared" ref="C19:H19" si="6">C17/C8</f>
        <v>#DIV/0!</v>
      </c>
      <c r="D19" s="128" t="e">
        <f t="shared" si="6"/>
        <v>#DIV/0!</v>
      </c>
      <c r="E19" s="128" t="e">
        <f t="shared" si="6"/>
        <v>#DIV/0!</v>
      </c>
      <c r="F19" s="128" t="e">
        <f t="shared" si="6"/>
        <v>#DIV/0!</v>
      </c>
      <c r="G19" s="128" t="e">
        <f t="shared" si="6"/>
        <v>#DIV/0!</v>
      </c>
      <c r="H19" s="128" t="e">
        <f t="shared" si="6"/>
        <v>#DIV/0!</v>
      </c>
    </row>
    <row r="20" spans="2:8" x14ac:dyDescent="0.2">
      <c r="B20" s="16" t="s">
        <v>1359</v>
      </c>
      <c r="C20" s="128" t="e">
        <f>C18/C8</f>
        <v>#DIV/0!</v>
      </c>
      <c r="D20" s="128" t="e">
        <f t="shared" ref="D20:H20" si="7">D18/D8</f>
        <v>#DIV/0!</v>
      </c>
      <c r="E20" s="128" t="e">
        <f t="shared" si="7"/>
        <v>#DIV/0!</v>
      </c>
      <c r="F20" s="128" t="e">
        <f t="shared" si="7"/>
        <v>#DIV/0!</v>
      </c>
      <c r="G20" s="128" t="e">
        <f t="shared" si="7"/>
        <v>#DIV/0!</v>
      </c>
      <c r="H20" s="128" t="e">
        <f t="shared" si="7"/>
        <v>#DIV/0!</v>
      </c>
    </row>
    <row r="21" spans="2:8" x14ac:dyDescent="0.2">
      <c r="B21" s="16" t="s">
        <v>1357</v>
      </c>
      <c r="C21" s="128" t="e">
        <f>C18/C5</f>
        <v>#DIV/0!</v>
      </c>
      <c r="D21" s="128" t="e">
        <f t="shared" ref="D21:H21" si="8">D18/D5</f>
        <v>#DIV/0!</v>
      </c>
      <c r="E21" s="128" t="e">
        <f t="shared" si="8"/>
        <v>#DIV/0!</v>
      </c>
      <c r="F21" s="128" t="e">
        <f t="shared" si="8"/>
        <v>#DIV/0!</v>
      </c>
      <c r="G21" s="128" t="e">
        <f t="shared" si="8"/>
        <v>#DIV/0!</v>
      </c>
      <c r="H21" s="128" t="e">
        <f t="shared" si="8"/>
        <v>#DIV/0!</v>
      </c>
    </row>
    <row r="23" spans="2:8" x14ac:dyDescent="0.2">
      <c r="B23" s="93"/>
      <c r="C23" s="127"/>
      <c r="D23" s="127"/>
      <c r="E23" s="127"/>
      <c r="F23" s="127"/>
      <c r="G23" s="127"/>
      <c r="H23" s="127"/>
    </row>
    <row r="24" spans="2:8" x14ac:dyDescent="0.2">
      <c r="B24" s="16" t="s">
        <v>1351</v>
      </c>
      <c r="C24" s="128" t="e">
        <f>coût_brut!D44</f>
        <v>#DIV/0!</v>
      </c>
      <c r="D24" s="128" t="e">
        <f>coût_brut!E44</f>
        <v>#DIV/0!</v>
      </c>
      <c r="E24" s="128" t="e">
        <f>coût_brut!F44</f>
        <v>#DIV/0!</v>
      </c>
      <c r="F24" s="128" t="e">
        <f>coût_brut!G44</f>
        <v>#DIV/0!</v>
      </c>
      <c r="G24" s="128" t="e">
        <f>coût_brut!H44</f>
        <v>#DIV/0!</v>
      </c>
      <c r="H24" s="128" t="e">
        <f>coût_brut!I44</f>
        <v>#DIV/0!</v>
      </c>
    </row>
    <row r="25" spans="2:8" x14ac:dyDescent="0.2">
      <c r="B25" s="16" t="s">
        <v>1352</v>
      </c>
      <c r="C25" s="128" t="e">
        <f>coût_kg!D45</f>
        <v>#DIV/0!</v>
      </c>
      <c r="D25" s="128" t="e">
        <f>coût_kg!E45</f>
        <v>#DIV/0!</v>
      </c>
      <c r="E25" s="128" t="e">
        <f>coût_kg!F45</f>
        <v>#DIV/0!</v>
      </c>
      <c r="F25" s="128" t="e">
        <f>coût_kg!G45</f>
        <v>#DIV/0!</v>
      </c>
      <c r="G25" s="128" t="e">
        <f>coût_kg!H45</f>
        <v>#DIV/0!</v>
      </c>
      <c r="H25" s="128" t="e">
        <f>coût_kg!I45</f>
        <v>#DIV/0!</v>
      </c>
    </row>
    <row r="26" spans="2:8" x14ac:dyDescent="0.2">
      <c r="B26" s="93"/>
      <c r="C26" s="127"/>
      <c r="D26" s="127"/>
      <c r="E26" s="127"/>
      <c r="F26" s="127"/>
      <c r="G26" s="127"/>
      <c r="H26" s="127"/>
    </row>
    <row r="27" spans="2:8" x14ac:dyDescent="0.2">
      <c r="B27" s="16" t="s">
        <v>1342</v>
      </c>
      <c r="C27" s="126" t="e">
        <f>coût_m²!D7</f>
        <v>#DIV/0!</v>
      </c>
      <c r="D27" s="38" t="e">
        <f>coût_m²!E7</f>
        <v>#DIV/0!</v>
      </c>
      <c r="E27" s="38" t="e">
        <f>coût_m²!F7</f>
        <v>#DIV/0!</v>
      </c>
      <c r="F27" s="38" t="e">
        <f>coût_m²!G7</f>
        <v>#DIV/0!</v>
      </c>
      <c r="G27" s="38" t="e">
        <f>coût_m²!H7</f>
        <v>#DIV/0!</v>
      </c>
      <c r="H27" s="38" t="e">
        <f>coût_m²!I7</f>
        <v>#DIV/0!</v>
      </c>
    </row>
    <row r="28" spans="2:8" x14ac:dyDescent="0.2">
      <c r="B28" s="16" t="s">
        <v>1343</v>
      </c>
      <c r="C28" s="126" t="e">
        <f>coût_m²!D8</f>
        <v>#DIV/0!</v>
      </c>
      <c r="D28" s="38" t="e">
        <f>coût_m²!E8</f>
        <v>#DIV/0!</v>
      </c>
      <c r="E28" s="38" t="e">
        <f>coût_m²!F8</f>
        <v>#DIV/0!</v>
      </c>
      <c r="F28" s="38" t="e">
        <f>coût_m²!G8</f>
        <v>#DIV/0!</v>
      </c>
      <c r="G28" s="38" t="e">
        <f>coût_m²!H8</f>
        <v>#DIV/0!</v>
      </c>
      <c r="H28" s="38" t="e">
        <f>coût_m²!I8</f>
        <v>#DIV/0!</v>
      </c>
    </row>
    <row r="29" spans="2:8" x14ac:dyDescent="0.2">
      <c r="B29" s="16" t="s">
        <v>1344</v>
      </c>
      <c r="C29" s="126" t="e">
        <f>coût_m²!D9</f>
        <v>#DIV/0!</v>
      </c>
      <c r="D29" s="38" t="e">
        <f>coût_m²!E9</f>
        <v>#DIV/0!</v>
      </c>
      <c r="E29" s="38" t="e">
        <f>coût_m²!F9</f>
        <v>#DIV/0!</v>
      </c>
      <c r="F29" s="38" t="e">
        <f>coût_m²!G9</f>
        <v>#DIV/0!</v>
      </c>
      <c r="G29" s="38" t="e">
        <f>coût_m²!H9</f>
        <v>#DIV/0!</v>
      </c>
      <c r="H29" s="38" t="e">
        <f>coût_m²!I9</f>
        <v>#DIV/0!</v>
      </c>
    </row>
    <row r="30" spans="2:8" x14ac:dyDescent="0.2">
      <c r="B30" s="16" t="s">
        <v>1345</v>
      </c>
      <c r="C30" s="126" t="e">
        <f>coût_m²!D10</f>
        <v>#DIV/0!</v>
      </c>
      <c r="D30" s="38" t="e">
        <f>coût_m²!E10</f>
        <v>#DIV/0!</v>
      </c>
      <c r="E30" s="38" t="e">
        <f>coût_m²!F10</f>
        <v>#DIV/0!</v>
      </c>
      <c r="F30" s="38" t="e">
        <f>coût_m²!G10</f>
        <v>#DIV/0!</v>
      </c>
      <c r="G30" s="38" t="e">
        <f>coût_m²!H10</f>
        <v>#DIV/0!</v>
      </c>
      <c r="H30" s="38" t="e">
        <f>coût_m²!I10</f>
        <v>#DIV/0!</v>
      </c>
    </row>
    <row r="31" spans="2:8" x14ac:dyDescent="0.2">
      <c r="B31" s="16" t="s">
        <v>1346</v>
      </c>
      <c r="C31" s="126" t="e">
        <f>coût_m²!D11</f>
        <v>#DIV/0!</v>
      </c>
      <c r="D31" s="38" t="e">
        <f>coût_m²!E11</f>
        <v>#DIV/0!</v>
      </c>
      <c r="E31" s="38" t="e">
        <f>coût_m²!F11</f>
        <v>#DIV/0!</v>
      </c>
      <c r="F31" s="38" t="e">
        <f>coût_m²!G11</f>
        <v>#DIV/0!</v>
      </c>
      <c r="G31" s="38" t="e">
        <f>coût_m²!H11</f>
        <v>#DIV/0!</v>
      </c>
      <c r="H31" s="38" t="e">
        <f>coût_m²!I11</f>
        <v>#DIV/0!</v>
      </c>
    </row>
    <row r="32" spans="2:8" x14ac:dyDescent="0.2">
      <c r="B32" s="16" t="s">
        <v>1347</v>
      </c>
      <c r="C32" s="126" t="e">
        <f>coût_m²!D12</f>
        <v>#DIV/0!</v>
      </c>
      <c r="D32" s="38" t="e">
        <f>coût_m²!E12</f>
        <v>#DIV/0!</v>
      </c>
      <c r="E32" s="38" t="e">
        <f>coût_m²!F12</f>
        <v>#DIV/0!</v>
      </c>
      <c r="F32" s="38" t="e">
        <f>coût_m²!G12</f>
        <v>#DIV/0!</v>
      </c>
      <c r="G32" s="38" t="e">
        <f>coût_m²!H12</f>
        <v>#DIV/0!</v>
      </c>
      <c r="H32" s="38" t="e">
        <f>coût_m²!I12</f>
        <v>#DIV/0!</v>
      </c>
    </row>
    <row r="33" spans="2:8" x14ac:dyDescent="0.2">
      <c r="B33" s="93"/>
      <c r="C33" s="127"/>
      <c r="D33" s="127"/>
      <c r="E33" s="127"/>
      <c r="F33" s="127"/>
      <c r="G33" s="127"/>
      <c r="H33" s="127"/>
    </row>
    <row r="34" spans="2:8" x14ac:dyDescent="0.2">
      <c r="B34" s="16" t="s">
        <v>1348</v>
      </c>
      <c r="C34" s="126" t="e">
        <f>coût_kg!D39</f>
        <v>#DIV/0!</v>
      </c>
      <c r="D34" s="126" t="e">
        <f>coût_kg!E39</f>
        <v>#DIV/0!</v>
      </c>
      <c r="E34" s="126" t="e">
        <f>coût_kg!F39</f>
        <v>#DIV/0!</v>
      </c>
      <c r="F34" s="126" t="e">
        <f>coût_kg!G39</f>
        <v>#DIV/0!</v>
      </c>
      <c r="G34" s="126" t="e">
        <f>coût_kg!H39</f>
        <v>#DIV/0!</v>
      </c>
      <c r="H34" s="126" t="e">
        <f>coût_kg!I39</f>
        <v>#DIV/0!</v>
      </c>
    </row>
    <row r="35" spans="2:8" x14ac:dyDescent="0.2">
      <c r="B35" s="16" t="s">
        <v>1349</v>
      </c>
      <c r="C35" s="126" t="e">
        <f>coût_kg!D40</f>
        <v>#DIV/0!</v>
      </c>
      <c r="D35" s="126" t="e">
        <f>coût_kg!E40</f>
        <v>#DIV/0!</v>
      </c>
      <c r="E35" s="126" t="e">
        <f>coût_kg!F40</f>
        <v>#DIV/0!</v>
      </c>
      <c r="F35" s="126" t="e">
        <f>coût_kg!G40</f>
        <v>#DIV/0!</v>
      </c>
      <c r="G35" s="126" t="e">
        <f>coût_kg!H40</f>
        <v>#DIV/0!</v>
      </c>
      <c r="H35" s="126" t="e">
        <f>coût_kg!I40</f>
        <v>#DIV/0!</v>
      </c>
    </row>
    <row r="36" spans="2:8" x14ac:dyDescent="0.2">
      <c r="B36" s="16" t="s">
        <v>1350</v>
      </c>
      <c r="C36" s="126" t="e">
        <f>coût_kg!D41</f>
        <v>#DIV/0!</v>
      </c>
      <c r="D36" s="126" t="e">
        <f>coût_kg!E41</f>
        <v>#DIV/0!</v>
      </c>
      <c r="E36" s="126" t="e">
        <f>coût_kg!F41</f>
        <v>#DIV/0!</v>
      </c>
      <c r="F36" s="126" t="e">
        <f>coût_kg!G41</f>
        <v>#DIV/0!</v>
      </c>
      <c r="G36" s="126" t="e">
        <f>coût_kg!H41</f>
        <v>#DIV/0!</v>
      </c>
      <c r="H36" s="126" t="e">
        <f>coût_kg!I41</f>
        <v>#DIV/0!</v>
      </c>
    </row>
    <row r="37" spans="2:8" x14ac:dyDescent="0.2">
      <c r="B37" s="16" t="s">
        <v>1353</v>
      </c>
      <c r="C37" s="126" t="e">
        <f>coût_kg!D42</f>
        <v>#DIV/0!</v>
      </c>
      <c r="D37" s="126" t="e">
        <f>coût_kg!E42</f>
        <v>#DIV/0!</v>
      </c>
      <c r="E37" s="126" t="e">
        <f>coût_kg!F42</f>
        <v>#DIV/0!</v>
      </c>
      <c r="F37" s="126" t="e">
        <f>coût_kg!G42</f>
        <v>#DIV/0!</v>
      </c>
      <c r="G37" s="126" t="e">
        <f>coût_kg!H42</f>
        <v>#DIV/0!</v>
      </c>
      <c r="H37" s="126" t="e">
        <f>coût_kg!I42</f>
        <v>#DIV/0!</v>
      </c>
    </row>
    <row r="38" spans="2:8" x14ac:dyDescent="0.2">
      <c r="B38" s="93"/>
      <c r="C38" s="127"/>
      <c r="D38" s="127"/>
      <c r="E38" s="127"/>
      <c r="F38" s="127"/>
      <c r="G38" s="127"/>
      <c r="H38" s="127"/>
    </row>
    <row r="39" spans="2:8" x14ac:dyDescent="0.2">
      <c r="B39" s="16" t="s">
        <v>1355</v>
      </c>
      <c r="C39" s="128" t="e">
        <f>C20-coût_kg!D6-coût_kg!D13-coût_kg!D18-coût_kg!D25-coût_kg!D31-coût_kg!D36-coût_kg!D40-coût_kg!D41</f>
        <v>#DIV/0!</v>
      </c>
      <c r="D39" s="128" t="e">
        <f>ind_tech_eco!D19-coût_kg!E6-coût_kg!E13-coût_kg!E18-coût_kg!E25-coût_kg!E31-coût_kg!E36-coût_kg!E40-coût_kg!E41</f>
        <v>#DIV/0!</v>
      </c>
      <c r="E39" s="128" t="e">
        <f>ind_tech_eco!E19-coût_kg!F6-coût_kg!F13-coût_kg!F18-coût_kg!F25-coût_kg!F31-coût_kg!F36-coût_kg!F40-coût_kg!F41</f>
        <v>#DIV/0!</v>
      </c>
      <c r="F39" s="128" t="e">
        <f>ind_tech_eco!F19-coût_kg!G6-coût_kg!G13-coût_kg!G18-coût_kg!G25-coût_kg!G31-coût_kg!G36-coût_kg!G40-coût_kg!G41</f>
        <v>#DIV/0!</v>
      </c>
      <c r="G39" s="128" t="e">
        <f>ind_tech_eco!G19-coût_kg!H6-coût_kg!H13-coût_kg!H18-coût_kg!H25-coût_kg!H31-coût_kg!H36-coût_kg!H40-coût_kg!H41</f>
        <v>#DIV/0!</v>
      </c>
      <c r="H39" s="128" t="e">
        <f>ind_tech_eco!H19-coût_kg!I6-coût_kg!I13-coût_kg!I18-coût_kg!I25-coût_kg!I31-coût_kg!I36-coût_kg!I40-coût_kg!I41</f>
        <v>#DIV/0!</v>
      </c>
    </row>
    <row r="40" spans="2:8" x14ac:dyDescent="0.2">
      <c r="B40" s="16" t="s">
        <v>1354</v>
      </c>
      <c r="C40" s="128" t="e">
        <f>C18-coût_brut!D5-coût_brut!D12-coût_brut!D17-coût_brut!D24-coût_brut!D30-coût_brut!D35-coût_brut!D39-coût_brut!D40</f>
        <v>#DIV/0!</v>
      </c>
      <c r="D40" s="128" t="e">
        <f>D18-coût_brut!E5-coût_brut!E12-coût_brut!E17-coût_brut!E24-coût_brut!E30-coût_brut!E35-coût_brut!E39-coût_brut!E40</f>
        <v>#DIV/0!</v>
      </c>
      <c r="E40" s="128" t="e">
        <f>E18-coût_brut!F5-coût_brut!F12-coût_brut!F17-coût_brut!F24-coût_brut!F30-coût_brut!F35-coût_brut!F39-coût_brut!F40</f>
        <v>#DIV/0!</v>
      </c>
      <c r="F40" s="128" t="e">
        <f>F18-coût_brut!G5-coût_brut!G12-coût_brut!G17-coût_brut!G24-coût_brut!G30-coût_brut!G35-coût_brut!G39-coût_brut!G40</f>
        <v>#DIV/0!</v>
      </c>
      <c r="G40" s="128" t="e">
        <f>G18-coût_brut!H5-coût_brut!H12-coût_brut!H17-coût_brut!H24-coût_brut!H30-coût_brut!H35-coût_brut!H39-coût_brut!H40</f>
        <v>#DIV/0!</v>
      </c>
      <c r="H40" s="128" t="e">
        <f>H18-coût_brut!I5-coût_brut!I12-coût_brut!I17-coût_brut!I24-coût_brut!I30-coût_brut!I35-coût_brut!I39-coût_brut!I40</f>
        <v>#DIV/0!</v>
      </c>
    </row>
    <row r="41" spans="2:8" x14ac:dyDescent="0.2">
      <c r="C41" s="81"/>
      <c r="D41" s="81"/>
      <c r="E41" s="81"/>
      <c r="F41" s="81"/>
      <c r="G41" s="81"/>
      <c r="H41" s="81"/>
    </row>
    <row r="42" spans="2:8" x14ac:dyDescent="0.2">
      <c r="B42" s="16" t="s">
        <v>1360</v>
      </c>
      <c r="C42" s="133" t="e">
        <f>(C18-coût_brut!D5-coût_brut!D12-coût_brut!D17-coût_brut!D24-coût_brut!D30-coût_brut!D35-coût_brut!D39-coût_brut!D40-coût_brut!D42)/((clefs_maraichage!C11+clefs_maraichage!C12)*clefs_maraichage!C15)</f>
        <v>#DIV/0!</v>
      </c>
      <c r="D42" s="133" t="e">
        <f>(D18-coût_brut!E5-coût_brut!E12-coût_brut!E17-coût_brut!E24-coût_brut!E30-coût_brut!E35-coût_brut!E39-coût_brut!E40-coût_brut!E42)/((clefs_maraichage!D11+clefs_maraichage!D12)*clefs_maraichage!D15)</f>
        <v>#DIV/0!</v>
      </c>
      <c r="E42" s="133" t="e">
        <f>(E18-coût_brut!F5-coût_brut!F12-coût_brut!F17-coût_brut!F24-coût_brut!F30-coût_brut!F35-coût_brut!F39-coût_brut!F40-coût_brut!F42)/((clefs_maraichage!E11+clefs_maraichage!E12)*clefs_maraichage!E15)</f>
        <v>#DIV/0!</v>
      </c>
      <c r="F42" s="133" t="e">
        <f>(F18-coût_brut!G5-coût_brut!G12-coût_brut!G17-coût_brut!G24-coût_brut!G30-coût_brut!G35-coût_brut!G39-coût_brut!G40-coût_brut!G42)/((clefs_maraichage!F11+clefs_maraichage!F12)*clefs_maraichage!F15)</f>
        <v>#DIV/0!</v>
      </c>
      <c r="G42" s="133" t="e">
        <f>(G18-coût_brut!H5-coût_brut!H12-coût_brut!H17-coût_brut!H24-coût_brut!H30-coût_brut!H35-coût_brut!H39-coût_brut!H40-coût_brut!H42)/((clefs_maraichage!G11+clefs_maraichage!G12)*clefs_maraichage!G15)</f>
        <v>#DIV/0!</v>
      </c>
      <c r="H42" s="133" t="e">
        <f>(H18-coût_brut!I5-coût_brut!I12-coût_brut!I17-coût_brut!I24-coût_brut!I30-coût_brut!I35-coût_brut!I39-coût_brut!I40-coût_brut!I42)/((clefs_maraichage!H11+clefs_maraichage!H12)*clefs_maraichage!H15)</f>
        <v>#DIV/0!</v>
      </c>
    </row>
    <row r="44" spans="2:8" x14ac:dyDescent="0.2">
      <c r="B44" s="16" t="s">
        <v>1364</v>
      </c>
      <c r="C44" s="128" t="e">
        <f>C20-C25</f>
        <v>#DIV/0!</v>
      </c>
      <c r="D44" s="128" t="e">
        <f t="shared" ref="D44:H44" si="9">D20-D25</f>
        <v>#DIV/0!</v>
      </c>
      <c r="E44" s="128" t="e">
        <f t="shared" si="9"/>
        <v>#DIV/0!</v>
      </c>
      <c r="F44" s="128" t="e">
        <f t="shared" si="9"/>
        <v>#DIV/0!</v>
      </c>
      <c r="G44" s="128" t="e">
        <f t="shared" si="9"/>
        <v>#DIV/0!</v>
      </c>
      <c r="H44" s="128" t="e">
        <f t="shared" si="9"/>
        <v>#DIV/0!</v>
      </c>
    </row>
    <row r="47" spans="2:8" x14ac:dyDescent="0.2">
      <c r="C47" s="134"/>
    </row>
  </sheetData>
  <sheetProtection password="ACF5"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zoomScale="90" zoomScaleNormal="90" workbookViewId="0">
      <selection activeCell="F2" sqref="F2"/>
    </sheetView>
  </sheetViews>
  <sheetFormatPr baseColWidth="10" defaultRowHeight="15" x14ac:dyDescent="0.25"/>
  <cols>
    <col min="2" max="2" width="22.5703125" customWidth="1"/>
    <col min="3" max="3" width="34.85546875" customWidth="1"/>
    <col min="4" max="4" width="14" customWidth="1"/>
    <col min="5" max="5" width="13.140625" customWidth="1"/>
  </cols>
  <sheetData>
    <row r="1" spans="1:7" ht="18.75" x14ac:dyDescent="0.3">
      <c r="A1" s="22" t="s">
        <v>1416</v>
      </c>
      <c r="B1" s="3"/>
      <c r="C1" s="3"/>
    </row>
    <row r="2" spans="1:7" s="200" customFormat="1" ht="18.75" x14ac:dyDescent="0.3">
      <c r="A2" s="209"/>
      <c r="B2" s="11"/>
      <c r="C2" s="11"/>
    </row>
    <row r="4" spans="1:7" s="200" customFormat="1" x14ac:dyDescent="0.25"/>
    <row r="5" spans="1:7" x14ac:dyDescent="0.25">
      <c r="E5" s="210" t="s">
        <v>1394</v>
      </c>
      <c r="F5" s="210" t="s">
        <v>1394</v>
      </c>
      <c r="G5" s="210" t="s">
        <v>1394</v>
      </c>
    </row>
    <row r="6" spans="1:7" x14ac:dyDescent="0.25">
      <c r="D6" s="212" t="s">
        <v>1395</v>
      </c>
      <c r="E6" s="248" t="s">
        <v>1397</v>
      </c>
      <c r="F6" s="248" t="s">
        <v>1398</v>
      </c>
      <c r="G6" s="248" t="s">
        <v>1399</v>
      </c>
    </row>
    <row r="7" spans="1:7" x14ac:dyDescent="0.25">
      <c r="C7" s="211" t="s">
        <v>446</v>
      </c>
      <c r="D7" s="158"/>
      <c r="E7" s="54">
        <f>HLOOKUP(E$6,référentiel_kg!$D$6:$U$48,2,FALSE)</f>
        <v>0</v>
      </c>
      <c r="F7" s="54">
        <f>HLOOKUP(F$6,référentiel_kg!$D$6:$U$48,2,FALSE)</f>
        <v>0</v>
      </c>
      <c r="G7" s="54">
        <f>HLOOKUP(G$6,référentiel_kg!$D$6:$U$48,2,FALSE)</f>
        <v>0</v>
      </c>
    </row>
    <row r="8" spans="1:7" x14ac:dyDescent="0.25">
      <c r="B8" s="116" t="s">
        <v>1325</v>
      </c>
      <c r="C8" s="116" t="s">
        <v>1326</v>
      </c>
      <c r="D8" s="158"/>
      <c r="E8" s="54">
        <f>HLOOKUP(E$6,référentiel_kg!$D$6:$U$48,3,FALSE)</f>
        <v>0</v>
      </c>
      <c r="F8" s="54">
        <f>HLOOKUP(F$6,référentiel_kg!$D$6:$U$48,3,FALSE)</f>
        <v>0</v>
      </c>
      <c r="G8" s="54">
        <f>HLOOKUP(G$6,référentiel_kg!$D$6:$U$48,3,FALSE)</f>
        <v>0</v>
      </c>
    </row>
    <row r="9" spans="1:7" x14ac:dyDescent="0.25">
      <c r="B9" s="213"/>
      <c r="C9" s="201" t="s">
        <v>26</v>
      </c>
      <c r="D9" s="158"/>
      <c r="E9" s="54">
        <f>HLOOKUP(E$6,référentiel_kg!$D$6:$U$48,4,FALSE)</f>
        <v>0</v>
      </c>
      <c r="F9" s="54">
        <f>HLOOKUP(F$6,référentiel_kg!$D$6:$U$48,4,FALSE)</f>
        <v>0</v>
      </c>
      <c r="G9" s="54">
        <f>HLOOKUP(G$6,référentiel_kg!$D$6:$U$48,4,FALSE)</f>
        <v>0</v>
      </c>
    </row>
    <row r="10" spans="1:7" x14ac:dyDescent="0.25">
      <c r="B10" s="204" t="s">
        <v>1200</v>
      </c>
      <c r="C10" s="202" t="s">
        <v>14</v>
      </c>
      <c r="D10" s="158"/>
      <c r="E10" s="54">
        <f>HLOOKUP(E$6,référentiel_kg!$D$6:$U$48,5,FALSE)</f>
        <v>0</v>
      </c>
      <c r="F10" s="54">
        <f>HLOOKUP(F$6,référentiel_kg!$D$6:$U$48,5,FALSE)</f>
        <v>0</v>
      </c>
      <c r="G10" s="54">
        <f>HLOOKUP(G$6,référentiel_kg!$D$6:$U$48,5,FALSE)</f>
        <v>0</v>
      </c>
    </row>
    <row r="11" spans="1:7" x14ac:dyDescent="0.25">
      <c r="B11" s="204" t="s">
        <v>1201</v>
      </c>
      <c r="C11" s="202" t="s">
        <v>17</v>
      </c>
      <c r="D11" s="158"/>
      <c r="E11" s="54">
        <f>HLOOKUP(E$6,référentiel_kg!$D$6:$U$48,6,FALSE)</f>
        <v>0</v>
      </c>
      <c r="F11" s="54">
        <f>HLOOKUP(F$6,référentiel_kg!$D$6:$U$48,6,FALSE)</f>
        <v>0</v>
      </c>
      <c r="G11" s="54">
        <f>HLOOKUP(G$6,référentiel_kg!$D$6:$U$48,6,FALSE)</f>
        <v>0</v>
      </c>
    </row>
    <row r="12" spans="1:7" x14ac:dyDescent="0.25">
      <c r="B12" s="204" t="s">
        <v>1202</v>
      </c>
      <c r="C12" s="202" t="s">
        <v>18</v>
      </c>
      <c r="D12" s="158"/>
      <c r="E12" s="54">
        <f>HLOOKUP(E$6,référentiel_kg!$D$6:$U$48,7,FALSE)</f>
        <v>0</v>
      </c>
      <c r="F12" s="54">
        <f>HLOOKUP(F$6,référentiel_kg!$D$6:$U$48,7,FALSE)</f>
        <v>0</v>
      </c>
      <c r="G12" s="54">
        <f>HLOOKUP(G$6,référentiel_kg!$D$6:$U$48,7,FALSE)</f>
        <v>0</v>
      </c>
    </row>
    <row r="13" spans="1:7" x14ac:dyDescent="0.25">
      <c r="B13" s="204" t="s">
        <v>1203</v>
      </c>
      <c r="C13" s="202" t="s">
        <v>37</v>
      </c>
      <c r="D13" s="158"/>
      <c r="E13" s="54">
        <f>HLOOKUP(E$6,référentiel_kg!$D$6:$U$48,8,FALSE)</f>
        <v>0</v>
      </c>
      <c r="F13" s="54">
        <f>HLOOKUP(F$6,référentiel_kg!$D$6:$U$48,8,FALSE)</f>
        <v>0</v>
      </c>
      <c r="G13" s="54">
        <f>HLOOKUP(G$6,référentiel_kg!$D$6:$U$48,8,FALSE)</f>
        <v>0</v>
      </c>
    </row>
    <row r="14" spans="1:7" x14ac:dyDescent="0.25">
      <c r="B14" s="204" t="s">
        <v>1204</v>
      </c>
      <c r="C14" s="202" t="s">
        <v>22</v>
      </c>
      <c r="D14" s="158"/>
      <c r="E14" s="54">
        <f>HLOOKUP(E$6,référentiel_kg!$D$6:$U$48,9,FALSE)</f>
        <v>0</v>
      </c>
      <c r="F14" s="54">
        <f>HLOOKUP(F$6,référentiel_kg!$D$6:$U$48,9,FALSE)</f>
        <v>0</v>
      </c>
      <c r="G14" s="54">
        <f>HLOOKUP(G$6,référentiel_kg!$D$6:$U$48,9,FALSE)</f>
        <v>0</v>
      </c>
    </row>
    <row r="15" spans="1:7" x14ac:dyDescent="0.25">
      <c r="B15" s="204" t="s">
        <v>1205</v>
      </c>
      <c r="C15" s="202" t="s">
        <v>38</v>
      </c>
      <c r="D15" s="158"/>
      <c r="E15" s="54">
        <f>HLOOKUP(E$6,référentiel_kg!$D$6:$U$48,10,FALSE)</f>
        <v>0</v>
      </c>
      <c r="F15" s="54">
        <f>HLOOKUP(F$6,référentiel_kg!$D$6:$U$48,10,FALSE)</f>
        <v>0</v>
      </c>
      <c r="G15" s="54">
        <f>HLOOKUP(G$6,référentiel_kg!$D$6:$U$48,10,FALSE)</f>
        <v>0</v>
      </c>
    </row>
    <row r="16" spans="1:7" x14ac:dyDescent="0.25">
      <c r="B16" s="213"/>
      <c r="C16" s="201" t="s">
        <v>25</v>
      </c>
      <c r="D16" s="158"/>
      <c r="E16" s="54">
        <f>HLOOKUP(E$6,référentiel_kg!$D$6:$U$48,11,FALSE)</f>
        <v>0</v>
      </c>
      <c r="F16" s="54">
        <f>HLOOKUP(F$6,référentiel_kg!$D$6:$U$48,11,FALSE)</f>
        <v>0</v>
      </c>
      <c r="G16" s="54">
        <f>HLOOKUP(G$6,référentiel_kg!$D$6:$U$48,11,FALSE)</f>
        <v>0</v>
      </c>
    </row>
    <row r="17" spans="2:7" x14ac:dyDescent="0.25">
      <c r="B17" s="214" t="s">
        <v>1385</v>
      </c>
      <c r="C17" s="203" t="s">
        <v>1386</v>
      </c>
      <c r="D17" s="158"/>
      <c r="E17" s="54">
        <f>HLOOKUP(E$6,référentiel_kg!$D$6:$U$48,12,FALSE)</f>
        <v>0</v>
      </c>
      <c r="F17" s="54">
        <f>HLOOKUP(F$6,référentiel_kg!$D$6:$U$48,12,FALSE)</f>
        <v>0</v>
      </c>
      <c r="G17" s="54">
        <f>HLOOKUP(G$6,référentiel_kg!$D$6:$U$48,12,FALSE)</f>
        <v>0</v>
      </c>
    </row>
    <row r="18" spans="2:7" x14ac:dyDescent="0.25">
      <c r="B18" s="204" t="s">
        <v>1208</v>
      </c>
      <c r="C18" s="203" t="s">
        <v>1335</v>
      </c>
      <c r="D18" s="158"/>
      <c r="E18" s="54">
        <f>HLOOKUP(E$6,référentiel_kg!$D$6:$U$48,13,FALSE)</f>
        <v>0</v>
      </c>
      <c r="F18" s="54">
        <f>HLOOKUP(F$6,référentiel_kg!$D$6:$U$48,13,FALSE)</f>
        <v>0</v>
      </c>
      <c r="G18" s="54">
        <f>HLOOKUP(G$6,référentiel_kg!$D$6:$U$48,13,FALSE)</f>
        <v>0</v>
      </c>
    </row>
    <row r="19" spans="2:7" x14ac:dyDescent="0.25">
      <c r="B19" s="204" t="s">
        <v>1209</v>
      </c>
      <c r="C19" s="203" t="s">
        <v>42</v>
      </c>
      <c r="D19" s="158"/>
      <c r="E19" s="54">
        <f>HLOOKUP(E$6,référentiel_kg!$D$6:$U$48,14,FALSE)</f>
        <v>0</v>
      </c>
      <c r="F19" s="54">
        <f>HLOOKUP(F$6,référentiel_kg!$D$6:$U$48,14,FALSE)</f>
        <v>0</v>
      </c>
      <c r="G19" s="54">
        <f>HLOOKUP(G$6,référentiel_kg!$D$6:$U$48,14,FALSE)</f>
        <v>0</v>
      </c>
    </row>
    <row r="20" spans="2:7" x14ac:dyDescent="0.25">
      <c r="B20" s="214" t="s">
        <v>1387</v>
      </c>
      <c r="C20" s="203" t="s">
        <v>1389</v>
      </c>
      <c r="D20" s="158"/>
      <c r="E20" s="54">
        <f>HLOOKUP(E$6,référentiel_kg!$D$6:$U$48,15,FALSE)</f>
        <v>0</v>
      </c>
      <c r="F20" s="54">
        <f>HLOOKUP(F$6,référentiel_kg!$D$6:$U$48,15,FALSE)</f>
        <v>0</v>
      </c>
      <c r="G20" s="54">
        <f>HLOOKUP(G$6,référentiel_kg!$D$6:$U$48,15,FALSE)</f>
        <v>0</v>
      </c>
    </row>
    <row r="21" spans="2:7" x14ac:dyDescent="0.25">
      <c r="B21" s="213"/>
      <c r="C21" s="201" t="s">
        <v>20</v>
      </c>
      <c r="D21" s="158"/>
      <c r="E21" s="54">
        <f>HLOOKUP(E$6,référentiel_kg!$D$6:$U$48,16,FALSE)</f>
        <v>0</v>
      </c>
      <c r="F21" s="54">
        <f>HLOOKUP(F$6,référentiel_kg!$D$6:$U$48,16,FALSE)</f>
        <v>0</v>
      </c>
      <c r="G21" s="54">
        <f>HLOOKUP(G$6,référentiel_kg!$D$6:$U$48,16,FALSE)</f>
        <v>0</v>
      </c>
    </row>
    <row r="22" spans="2:7" x14ac:dyDescent="0.25">
      <c r="B22" s="204" t="s">
        <v>1267</v>
      </c>
      <c r="C22" s="204" t="s">
        <v>21</v>
      </c>
      <c r="D22" s="158"/>
      <c r="E22" s="54">
        <f>HLOOKUP(E$6,référentiel_kg!$D$6:$U$48,17,FALSE)</f>
        <v>0</v>
      </c>
      <c r="F22" s="54">
        <f>HLOOKUP(F$6,référentiel_kg!$D$6:$U$48,17,FALSE)</f>
        <v>0</v>
      </c>
      <c r="G22" s="54">
        <f>HLOOKUP(G$6,référentiel_kg!$D$6:$U$48,17,FALSE)</f>
        <v>0</v>
      </c>
    </row>
    <row r="23" spans="2:7" x14ac:dyDescent="0.25">
      <c r="B23" s="204" t="s">
        <v>1268</v>
      </c>
      <c r="C23" s="204" t="s">
        <v>27</v>
      </c>
      <c r="D23" s="158"/>
      <c r="E23" s="54">
        <f>HLOOKUP(E$6,référentiel_kg!$D$6:$U$48,18,FALSE)</f>
        <v>0</v>
      </c>
      <c r="F23" s="54">
        <f>HLOOKUP(F$6,référentiel_kg!$D$6:$U$48,18,FALSE)</f>
        <v>0</v>
      </c>
      <c r="G23" s="54">
        <f>HLOOKUP(G$6,référentiel_kg!$D$6:$U$48,18,FALSE)</f>
        <v>0</v>
      </c>
    </row>
    <row r="24" spans="2:7" x14ac:dyDescent="0.25">
      <c r="B24" s="204" t="s">
        <v>1269</v>
      </c>
      <c r="C24" s="204" t="s">
        <v>31</v>
      </c>
      <c r="D24" s="158"/>
      <c r="E24" s="54">
        <f>HLOOKUP(E$6,référentiel_kg!$D$6:$U$48,19,FALSE)</f>
        <v>0</v>
      </c>
      <c r="F24" s="54">
        <f>HLOOKUP(F$6,référentiel_kg!$D$6:$U$48,19,FALSE)</f>
        <v>0</v>
      </c>
      <c r="G24" s="54">
        <f>HLOOKUP(G$6,référentiel_kg!$D$6:$U$48,19,FALSE)</f>
        <v>0</v>
      </c>
    </row>
    <row r="25" spans="2:7" x14ac:dyDescent="0.25">
      <c r="B25" s="204" t="s">
        <v>1270</v>
      </c>
      <c r="C25" s="204" t="s">
        <v>30</v>
      </c>
      <c r="D25" s="158"/>
      <c r="E25" s="54">
        <f>HLOOKUP(E$6,référentiel_kg!$D$6:$U$48,20,FALSE)</f>
        <v>0</v>
      </c>
      <c r="F25" s="54">
        <f>HLOOKUP(F$6,référentiel_kg!$D$6:$U$48,20,FALSE)</f>
        <v>0</v>
      </c>
      <c r="G25" s="54">
        <f>HLOOKUP(G$6,référentiel_kg!$D$6:$U$48,20,FALSE)</f>
        <v>0</v>
      </c>
    </row>
    <row r="26" spans="2:7" x14ac:dyDescent="0.25">
      <c r="B26" s="204" t="s">
        <v>1271</v>
      </c>
      <c r="C26" s="204" t="s">
        <v>32</v>
      </c>
      <c r="D26" s="158"/>
      <c r="E26" s="54">
        <f>HLOOKUP(E$6,référentiel_kg!$D$6:$U$48,21,FALSE)</f>
        <v>0</v>
      </c>
      <c r="F26" s="54">
        <f>HLOOKUP(F$6,référentiel_kg!$D$6:$U$48,21,FALSE)</f>
        <v>0</v>
      </c>
      <c r="G26" s="54">
        <f>HLOOKUP(G$6,référentiel_kg!$D$6:$U$48,21,FALSE)</f>
        <v>0</v>
      </c>
    </row>
    <row r="27" spans="2:7" x14ac:dyDescent="0.25">
      <c r="B27" s="204" t="s">
        <v>1272</v>
      </c>
      <c r="C27" s="204" t="s">
        <v>33</v>
      </c>
      <c r="D27" s="158"/>
      <c r="E27" s="54">
        <f>HLOOKUP(E$6,référentiel_kg!$D$6:$U$48,22,FALSE)</f>
        <v>0</v>
      </c>
      <c r="F27" s="54">
        <f>HLOOKUP(F$6,référentiel_kg!$D$6:$U$48,22,FALSE)</f>
        <v>0</v>
      </c>
      <c r="G27" s="54">
        <f>HLOOKUP(G$6,référentiel_kg!$D$6:$U$48,22,FALSE)</f>
        <v>0</v>
      </c>
    </row>
    <row r="28" spans="2:7" x14ac:dyDescent="0.25">
      <c r="B28" s="213"/>
      <c r="C28" s="201" t="s">
        <v>28</v>
      </c>
      <c r="D28" s="158"/>
      <c r="E28" s="54">
        <f>HLOOKUP(E$6,référentiel_kg!$D$6:$U$48,23,FALSE)</f>
        <v>0</v>
      </c>
      <c r="F28" s="54">
        <f>HLOOKUP(F$6,référentiel_kg!$D$6:$U$48,23,FALSE)</f>
        <v>0</v>
      </c>
      <c r="G28" s="54">
        <f>HLOOKUP(G$6,référentiel_kg!$D$6:$U$48,23,FALSE)</f>
        <v>0</v>
      </c>
    </row>
    <row r="29" spans="2:7" x14ac:dyDescent="0.25">
      <c r="B29" s="204" t="s">
        <v>1273</v>
      </c>
      <c r="C29" s="204" t="s">
        <v>23</v>
      </c>
      <c r="D29" s="158"/>
      <c r="E29" s="54">
        <f>HLOOKUP(E$6,référentiel_kg!$D$6:$U$48,24,FALSE)</f>
        <v>0</v>
      </c>
      <c r="F29" s="54">
        <f>HLOOKUP(F$6,référentiel_kg!$D$6:$U$48,24,FALSE)</f>
        <v>0</v>
      </c>
      <c r="G29" s="54">
        <f>HLOOKUP(G$6,référentiel_kg!$D$6:$U$48,24,FALSE)</f>
        <v>0</v>
      </c>
    </row>
    <row r="30" spans="2:7" x14ac:dyDescent="0.25">
      <c r="B30" s="204" t="s">
        <v>1314</v>
      </c>
      <c r="C30" s="204" t="s">
        <v>1313</v>
      </c>
      <c r="D30" s="158"/>
      <c r="E30" s="54">
        <f>HLOOKUP(E$6,référentiel_kg!$D$6:$U$48,25,FALSE)</f>
        <v>0</v>
      </c>
      <c r="F30" s="54">
        <f>HLOOKUP(F$6,référentiel_kg!$D$6:$U$48,25,FALSE)</f>
        <v>0</v>
      </c>
      <c r="G30" s="54">
        <f>HLOOKUP(G$6,référentiel_kg!$D$6:$U$48,25,FALSE)</f>
        <v>0</v>
      </c>
    </row>
    <row r="31" spans="2:7" x14ac:dyDescent="0.25">
      <c r="B31" s="204" t="s">
        <v>1274</v>
      </c>
      <c r="C31" s="204" t="s">
        <v>29</v>
      </c>
      <c r="D31" s="158"/>
      <c r="E31" s="54">
        <f>HLOOKUP(E$6,référentiel_kg!$D$6:$U$48,26,FALSE)</f>
        <v>0</v>
      </c>
      <c r="F31" s="54">
        <f>HLOOKUP(F$6,référentiel_kg!$D$6:$U$48,26,FALSE)</f>
        <v>0</v>
      </c>
      <c r="G31" s="54">
        <f>HLOOKUP(G$6,référentiel_kg!$D$6:$U$48,26,FALSE)</f>
        <v>0</v>
      </c>
    </row>
    <row r="32" spans="2:7" x14ac:dyDescent="0.25">
      <c r="B32" s="204" t="s">
        <v>1275</v>
      </c>
      <c r="C32" s="205" t="s">
        <v>1336</v>
      </c>
      <c r="D32" s="158"/>
      <c r="E32" s="54">
        <f>HLOOKUP(E$6,référentiel_kg!$D$6:$U$48,27,FALSE)</f>
        <v>0</v>
      </c>
      <c r="F32" s="54">
        <f>HLOOKUP(F$6,référentiel_kg!$D$6:$U$48,27,FALSE)</f>
        <v>0</v>
      </c>
      <c r="G32" s="54">
        <f>HLOOKUP(G$6,référentiel_kg!$D$6:$U$48,27,FALSE)</f>
        <v>0</v>
      </c>
    </row>
    <row r="33" spans="2:7" x14ac:dyDescent="0.25">
      <c r="B33" s="204" t="s">
        <v>1276</v>
      </c>
      <c r="C33" s="204" t="s">
        <v>43</v>
      </c>
      <c r="D33" s="158"/>
      <c r="E33" s="54">
        <f>HLOOKUP(E$6,référentiel_kg!$D$6:$U$48,28,FALSE)</f>
        <v>0</v>
      </c>
      <c r="F33" s="54">
        <f>HLOOKUP(F$6,référentiel_kg!$D$6:$U$48,28,FALSE)</f>
        <v>0</v>
      </c>
      <c r="G33" s="54">
        <f>HLOOKUP(G$6,référentiel_kg!$D$6:$U$48,28,FALSE)</f>
        <v>0</v>
      </c>
    </row>
    <row r="34" spans="2:7" x14ac:dyDescent="0.25">
      <c r="B34" s="213"/>
      <c r="C34" s="201" t="s">
        <v>19</v>
      </c>
      <c r="D34" s="158"/>
      <c r="E34" s="54">
        <f>HLOOKUP(E$6,référentiel_kg!$D$6:$U$48,29,FALSE)</f>
        <v>0</v>
      </c>
      <c r="F34" s="54">
        <f>HLOOKUP(F$6,référentiel_kg!$D$6:$U$48,29,FALSE)</f>
        <v>0</v>
      </c>
      <c r="G34" s="54">
        <f>HLOOKUP(G$6,référentiel_kg!$D$6:$U$48,29,FALSE)</f>
        <v>0</v>
      </c>
    </row>
    <row r="35" spans="2:7" x14ac:dyDescent="0.25">
      <c r="B35" s="204" t="s">
        <v>1277</v>
      </c>
      <c r="C35" s="204" t="s">
        <v>46</v>
      </c>
      <c r="D35" s="158"/>
      <c r="E35" s="54">
        <f>HLOOKUP(E$6,référentiel_kg!$D$6:$U$48,30,FALSE)</f>
        <v>0</v>
      </c>
      <c r="F35" s="54">
        <f>HLOOKUP(F$6,référentiel_kg!$D$6:$U$48,30,FALSE)</f>
        <v>0</v>
      </c>
      <c r="G35" s="54">
        <f>HLOOKUP(G$6,référentiel_kg!$D$6:$U$48,30,FALSE)</f>
        <v>0</v>
      </c>
    </row>
    <row r="36" spans="2:7" x14ac:dyDescent="0.25">
      <c r="B36" s="204" t="s">
        <v>1278</v>
      </c>
      <c r="C36" s="203" t="s">
        <v>45</v>
      </c>
      <c r="D36" s="158"/>
      <c r="E36" s="54">
        <f>HLOOKUP(E$6,référentiel_kg!$D$6:$U$48,31,FALSE)</f>
        <v>0</v>
      </c>
      <c r="F36" s="54">
        <f>HLOOKUP(F$6,référentiel_kg!$D$6:$U$48,31,FALSE)</f>
        <v>0</v>
      </c>
      <c r="G36" s="54">
        <f>HLOOKUP(G$6,référentiel_kg!$D$6:$U$48,31,FALSE)</f>
        <v>0</v>
      </c>
    </row>
    <row r="37" spans="2:7" x14ac:dyDescent="0.25">
      <c r="B37" s="204" t="s">
        <v>1318</v>
      </c>
      <c r="C37" s="203" t="s">
        <v>1319</v>
      </c>
      <c r="D37" s="158"/>
      <c r="E37" s="54">
        <f>HLOOKUP(E$6,référentiel_kg!$D$6:$U$48,32,FALSE)</f>
        <v>0</v>
      </c>
      <c r="F37" s="54">
        <f>HLOOKUP(F$6,référentiel_kg!$D$6:$U$48,32,FALSE)</f>
        <v>0</v>
      </c>
      <c r="G37" s="54">
        <f>HLOOKUP(G$6,référentiel_kg!$D$6:$U$48,32,FALSE)</f>
        <v>0</v>
      </c>
    </row>
    <row r="38" spans="2:7" x14ac:dyDescent="0.25">
      <c r="B38" s="213"/>
      <c r="C38" s="201" t="s">
        <v>1384</v>
      </c>
      <c r="D38" s="158"/>
      <c r="E38" s="54">
        <f>HLOOKUP(E$6,référentiel_kg!$D$6:$U$48,33,FALSE)</f>
        <v>0</v>
      </c>
      <c r="F38" s="54">
        <f>HLOOKUP(F$6,référentiel_kg!$D$6:$U$48,33,FALSE)</f>
        <v>0</v>
      </c>
      <c r="G38" s="54">
        <f>HLOOKUP(G$6,référentiel_kg!$D$6:$U$48,33,FALSE)</f>
        <v>0</v>
      </c>
    </row>
    <row r="39" spans="2:7" x14ac:dyDescent="0.25">
      <c r="B39" s="204" t="s">
        <v>1283</v>
      </c>
      <c r="C39" s="203" t="s">
        <v>24</v>
      </c>
      <c r="D39" s="158"/>
      <c r="E39" s="54">
        <f>HLOOKUP(E$6,référentiel_kg!$D$6:$U$48,34,FALSE)</f>
        <v>0</v>
      </c>
      <c r="F39" s="54">
        <f>HLOOKUP(F$6,référentiel_kg!$D$6:$U$48,34,FALSE)</f>
        <v>0</v>
      </c>
      <c r="G39" s="54">
        <f>HLOOKUP(G$6,référentiel_kg!$D$6:$U$48,34,FALSE)</f>
        <v>0</v>
      </c>
    </row>
    <row r="40" spans="2:7" x14ac:dyDescent="0.25">
      <c r="B40" s="204" t="s">
        <v>1206</v>
      </c>
      <c r="C40" s="203" t="s">
        <v>41</v>
      </c>
      <c r="D40" s="158"/>
      <c r="E40" s="54">
        <f>HLOOKUP(E$6,référentiel_kg!$D$6:$U$48,35,FALSE)</f>
        <v>0</v>
      </c>
      <c r="F40" s="54">
        <f>HLOOKUP(F$6,référentiel_kg!$D$6:$U$48,35,FALSE)</f>
        <v>0</v>
      </c>
      <c r="G40" s="54">
        <f>HLOOKUP(G$6,référentiel_kg!$D$6:$U$48,35,FALSE)</f>
        <v>0</v>
      </c>
    </row>
    <row r="41" spans="2:7" x14ac:dyDescent="0.25">
      <c r="B41" s="204" t="s">
        <v>1207</v>
      </c>
      <c r="C41" s="203" t="s">
        <v>44</v>
      </c>
      <c r="D41" s="158"/>
      <c r="E41" s="54">
        <f>HLOOKUP(E$6,référentiel_kg!$D$6:$U$48,36,FALSE)</f>
        <v>0</v>
      </c>
      <c r="F41" s="54">
        <f>HLOOKUP(F$6,référentiel_kg!$D$6:$U$48,36,FALSE)</f>
        <v>0</v>
      </c>
      <c r="G41" s="54">
        <f>HLOOKUP(G$6,référentiel_kg!$D$6:$U$48,36,FALSE)</f>
        <v>0</v>
      </c>
    </row>
    <row r="42" spans="2:7" x14ac:dyDescent="0.25">
      <c r="B42" s="213"/>
      <c r="C42" s="201" t="s">
        <v>34</v>
      </c>
      <c r="D42" s="158"/>
      <c r="E42" s="54">
        <f>HLOOKUP(E$6,référentiel_kg!$D$6:$U$48,37,FALSE)</f>
        <v>0</v>
      </c>
      <c r="F42" s="54">
        <f>HLOOKUP(F$6,référentiel_kg!$D$6:$U$48,37,FALSE)</f>
        <v>0</v>
      </c>
      <c r="G42" s="54">
        <f>HLOOKUP(G$6,référentiel_kg!$D$6:$U$48,37,FALSE)</f>
        <v>0</v>
      </c>
    </row>
    <row r="43" spans="2:7" x14ac:dyDescent="0.25">
      <c r="B43" s="204" t="s">
        <v>1279</v>
      </c>
      <c r="C43" s="204" t="s">
        <v>48</v>
      </c>
      <c r="D43" s="158"/>
      <c r="E43" s="54">
        <f>HLOOKUP(E$6,référentiel_kg!$D$6:$U$48,38,FALSE)</f>
        <v>0</v>
      </c>
      <c r="F43" s="54">
        <f>HLOOKUP(F$6,référentiel_kg!$D$6:$U$48,38,FALSE)</f>
        <v>0</v>
      </c>
      <c r="G43" s="54">
        <f>HLOOKUP(G$6,référentiel_kg!$D$6:$U$48,38,FALSE)</f>
        <v>0</v>
      </c>
    </row>
    <row r="44" spans="2:7" x14ac:dyDescent="0.25">
      <c r="B44" s="204" t="s">
        <v>1280</v>
      </c>
      <c r="C44" s="204" t="s">
        <v>49</v>
      </c>
      <c r="D44" s="158"/>
      <c r="E44" s="54">
        <f>HLOOKUP(E$6,référentiel_kg!$D$6:$U$48,39,FALSE)</f>
        <v>0</v>
      </c>
      <c r="F44" s="54">
        <f>HLOOKUP(F$6,référentiel_kg!$D$6:$U$48,39,FALSE)</f>
        <v>0</v>
      </c>
      <c r="G44" s="54">
        <f>HLOOKUP(G$6,référentiel_kg!$D$6:$U$48,39,FALSE)</f>
        <v>0</v>
      </c>
    </row>
    <row r="45" spans="2:7" x14ac:dyDescent="0.25">
      <c r="B45" s="204" t="s">
        <v>1281</v>
      </c>
      <c r="C45" s="204" t="s">
        <v>35</v>
      </c>
      <c r="D45" s="158"/>
      <c r="E45" s="54">
        <f>HLOOKUP(E$6,référentiel_kg!$D$6:$U$48,40,FALSE)</f>
        <v>0</v>
      </c>
      <c r="F45" s="54">
        <f>HLOOKUP(F$6,référentiel_kg!$D$6:$U$48,40,FALSE)</f>
        <v>0</v>
      </c>
      <c r="G45" s="54">
        <f>HLOOKUP(G$6,référentiel_kg!$D$6:$U$48,40,FALSE)</f>
        <v>0</v>
      </c>
    </row>
    <row r="46" spans="2:7" x14ac:dyDescent="0.25">
      <c r="B46" s="204" t="s">
        <v>1282</v>
      </c>
      <c r="C46" s="201" t="s">
        <v>40</v>
      </c>
      <c r="D46" s="158"/>
      <c r="E46" s="54">
        <f>HLOOKUP(E$6,référentiel_kg!$D$6:$U$48,41,FALSE)</f>
        <v>0</v>
      </c>
      <c r="F46" s="54">
        <f>HLOOKUP(F$6,référentiel_kg!$D$6:$U$48,41,FALSE)</f>
        <v>0</v>
      </c>
      <c r="G46" s="54">
        <f>HLOOKUP(G$6,référentiel_kg!$D$6:$U$48,41,FALSE)</f>
        <v>0</v>
      </c>
    </row>
    <row r="47" spans="2:7" x14ac:dyDescent="0.25">
      <c r="B47" s="200"/>
      <c r="C47" s="200"/>
      <c r="D47" s="249"/>
      <c r="E47" s="200"/>
      <c r="F47" s="200"/>
      <c r="G47" s="200"/>
    </row>
    <row r="48" spans="2:7" x14ac:dyDescent="0.25">
      <c r="B48" s="200"/>
      <c r="C48" s="119" t="s">
        <v>1331</v>
      </c>
      <c r="D48" s="158"/>
      <c r="E48" s="54">
        <f>HLOOKUP(E$6,référentiel_kg!$D$6:$U$48,43,FALSE)</f>
        <v>0</v>
      </c>
      <c r="F48" s="54">
        <f>HLOOKUP(F$6,référentiel_kg!$D$6:$U$48,43,FALSE)</f>
        <v>0</v>
      </c>
      <c r="G48" s="54">
        <f>HLOOKUP(G$6,référentiel_kg!$D$6:$U$48,43,FALSE)</f>
        <v>0</v>
      </c>
    </row>
  </sheetData>
  <sheetProtection password="ACF5" sheet="1" objects="1" scenarios="1"/>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référentiel_kg!$D$6:$U$6</xm:f>
          </x14:formula1>
          <xm:sqref>E6:G6</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opLeftCell="A6" zoomScale="70" zoomScaleNormal="70" workbookViewId="0">
      <selection activeCell="Q41" sqref="Q41"/>
    </sheetView>
  </sheetViews>
  <sheetFormatPr baseColWidth="10" defaultRowHeight="15" x14ac:dyDescent="0.25"/>
  <cols>
    <col min="2" max="2" width="19.85546875" customWidth="1"/>
    <col min="3" max="3" width="34.85546875" customWidth="1"/>
  </cols>
  <sheetData>
    <row r="1" spans="1:21" ht="18.75" x14ac:dyDescent="0.3">
      <c r="A1" s="22" t="s">
        <v>1396</v>
      </c>
      <c r="B1" s="22"/>
      <c r="C1" s="22"/>
    </row>
    <row r="5" spans="1:21" x14ac:dyDescent="0.25">
      <c r="B5" s="200"/>
      <c r="C5" s="200"/>
      <c r="D5" s="300" t="s">
        <v>1394</v>
      </c>
      <c r="E5" s="300"/>
      <c r="F5" s="300"/>
      <c r="G5" s="300"/>
      <c r="H5" s="300"/>
      <c r="I5" s="300"/>
      <c r="J5" s="300"/>
      <c r="K5" s="300"/>
      <c r="L5" s="300"/>
      <c r="M5" s="300"/>
      <c r="N5" s="300"/>
      <c r="O5" s="300"/>
      <c r="P5" s="300"/>
      <c r="Q5" s="300"/>
      <c r="R5" s="300"/>
      <c r="S5" s="300"/>
      <c r="T5" s="300"/>
      <c r="U5" s="300"/>
    </row>
    <row r="6" spans="1:21" x14ac:dyDescent="0.25">
      <c r="B6" s="200"/>
      <c r="C6" s="211"/>
      <c r="D6" s="250" t="s">
        <v>1397</v>
      </c>
      <c r="E6" s="250" t="s">
        <v>1398</v>
      </c>
      <c r="F6" s="250" t="s">
        <v>1399</v>
      </c>
      <c r="G6" s="250" t="s">
        <v>1400</v>
      </c>
      <c r="H6" s="250" t="s">
        <v>1401</v>
      </c>
      <c r="I6" s="250" t="s">
        <v>1402</v>
      </c>
      <c r="J6" s="250" t="s">
        <v>1403</v>
      </c>
      <c r="K6" s="250" t="s">
        <v>1404</v>
      </c>
      <c r="L6" s="250" t="s">
        <v>1405</v>
      </c>
      <c r="M6" s="250" t="s">
        <v>1406</v>
      </c>
      <c r="N6" s="250" t="s">
        <v>1407</v>
      </c>
      <c r="O6" s="250" t="s">
        <v>1408</v>
      </c>
      <c r="P6" s="250" t="s">
        <v>1409</v>
      </c>
      <c r="Q6" s="250" t="s">
        <v>1410</v>
      </c>
      <c r="R6" s="250" t="s">
        <v>1411</v>
      </c>
      <c r="S6" s="250" t="s">
        <v>1412</v>
      </c>
      <c r="T6" s="250" t="s">
        <v>1413</v>
      </c>
      <c r="U6" s="250" t="s">
        <v>1414</v>
      </c>
    </row>
    <row r="7" spans="1:21" x14ac:dyDescent="0.25">
      <c r="B7" s="200"/>
      <c r="C7" s="116" t="s">
        <v>1415</v>
      </c>
      <c r="D7" s="158"/>
      <c r="E7" s="158"/>
      <c r="F7" s="158"/>
      <c r="G7" s="158"/>
      <c r="H7" s="158"/>
      <c r="I7" s="158"/>
      <c r="J7" s="158"/>
      <c r="K7" s="158"/>
      <c r="L7" s="158"/>
      <c r="M7" s="158"/>
      <c r="N7" s="158"/>
      <c r="O7" s="158"/>
      <c r="P7" s="158"/>
      <c r="Q7" s="158"/>
      <c r="R7" s="158"/>
      <c r="S7" s="158"/>
      <c r="T7" s="158"/>
      <c r="U7" s="158"/>
    </row>
    <row r="8" spans="1:21" x14ac:dyDescent="0.25">
      <c r="B8" s="116" t="s">
        <v>1325</v>
      </c>
      <c r="C8" s="116" t="s">
        <v>1326</v>
      </c>
      <c r="D8" s="158"/>
      <c r="E8" s="158"/>
      <c r="F8" s="158"/>
      <c r="G8" s="158"/>
      <c r="H8" s="158"/>
      <c r="I8" s="158"/>
      <c r="J8" s="158"/>
      <c r="K8" s="158"/>
      <c r="L8" s="158"/>
      <c r="M8" s="158"/>
      <c r="N8" s="158"/>
      <c r="O8" s="158"/>
      <c r="P8" s="158"/>
      <c r="Q8" s="158"/>
      <c r="R8" s="158"/>
      <c r="S8" s="158"/>
      <c r="T8" s="158"/>
      <c r="U8" s="158"/>
    </row>
    <row r="9" spans="1:21" x14ac:dyDescent="0.25">
      <c r="B9" s="213"/>
      <c r="C9" s="201" t="s">
        <v>26</v>
      </c>
      <c r="D9" s="158"/>
      <c r="E9" s="158"/>
      <c r="F9" s="158"/>
      <c r="G9" s="158"/>
      <c r="H9" s="158"/>
      <c r="I9" s="158"/>
      <c r="J9" s="158"/>
      <c r="K9" s="158"/>
      <c r="L9" s="158"/>
      <c r="M9" s="158"/>
      <c r="N9" s="158"/>
      <c r="O9" s="158"/>
      <c r="P9" s="158"/>
      <c r="Q9" s="158"/>
      <c r="R9" s="158"/>
      <c r="S9" s="158"/>
      <c r="T9" s="158"/>
      <c r="U9" s="158"/>
    </row>
    <row r="10" spans="1:21" x14ac:dyDescent="0.25">
      <c r="B10" s="204" t="s">
        <v>1200</v>
      </c>
      <c r="C10" s="202" t="s">
        <v>14</v>
      </c>
      <c r="D10" s="158"/>
      <c r="E10" s="158"/>
      <c r="F10" s="158"/>
      <c r="G10" s="158"/>
      <c r="H10" s="158"/>
      <c r="I10" s="158"/>
      <c r="J10" s="158"/>
      <c r="K10" s="158"/>
      <c r="L10" s="158"/>
      <c r="M10" s="158"/>
      <c r="N10" s="158"/>
      <c r="O10" s="158"/>
      <c r="P10" s="158"/>
      <c r="Q10" s="158"/>
      <c r="R10" s="158"/>
      <c r="S10" s="158"/>
      <c r="T10" s="158"/>
      <c r="U10" s="158"/>
    </row>
    <row r="11" spans="1:21" x14ac:dyDescent="0.25">
      <c r="B11" s="204" t="s">
        <v>1201</v>
      </c>
      <c r="C11" s="202" t="s">
        <v>17</v>
      </c>
      <c r="D11" s="158"/>
      <c r="E11" s="158"/>
      <c r="F11" s="158"/>
      <c r="G11" s="158"/>
      <c r="H11" s="158"/>
      <c r="I11" s="158"/>
      <c r="J11" s="158"/>
      <c r="K11" s="158"/>
      <c r="L11" s="158"/>
      <c r="M11" s="158"/>
      <c r="N11" s="158"/>
      <c r="O11" s="158"/>
      <c r="P11" s="158"/>
      <c r="Q11" s="158"/>
      <c r="R11" s="158"/>
      <c r="S11" s="158"/>
      <c r="T11" s="158"/>
      <c r="U11" s="158"/>
    </row>
    <row r="12" spans="1:21" x14ac:dyDescent="0.25">
      <c r="B12" s="204" t="s">
        <v>1202</v>
      </c>
      <c r="C12" s="202" t="s">
        <v>18</v>
      </c>
      <c r="D12" s="158"/>
      <c r="E12" s="158"/>
      <c r="F12" s="158"/>
      <c r="G12" s="158"/>
      <c r="H12" s="158"/>
      <c r="I12" s="158"/>
      <c r="J12" s="158"/>
      <c r="K12" s="158"/>
      <c r="L12" s="158"/>
      <c r="M12" s="158"/>
      <c r="N12" s="158"/>
      <c r="O12" s="158"/>
      <c r="P12" s="158"/>
      <c r="Q12" s="158"/>
      <c r="R12" s="158"/>
      <c r="S12" s="158"/>
      <c r="T12" s="158"/>
      <c r="U12" s="158"/>
    </row>
    <row r="13" spans="1:21" x14ac:dyDescent="0.25">
      <c r="B13" s="204" t="s">
        <v>1203</v>
      </c>
      <c r="C13" s="202" t="s">
        <v>37</v>
      </c>
      <c r="D13" s="158"/>
      <c r="E13" s="158"/>
      <c r="F13" s="158"/>
      <c r="G13" s="158"/>
      <c r="H13" s="158"/>
      <c r="I13" s="158"/>
      <c r="J13" s="158"/>
      <c r="K13" s="158"/>
      <c r="L13" s="158"/>
      <c r="M13" s="158"/>
      <c r="N13" s="158"/>
      <c r="O13" s="158"/>
      <c r="P13" s="158"/>
      <c r="Q13" s="158"/>
      <c r="R13" s="158"/>
      <c r="S13" s="158"/>
      <c r="T13" s="158"/>
      <c r="U13" s="158"/>
    </row>
    <row r="14" spans="1:21" x14ac:dyDescent="0.25">
      <c r="B14" s="204" t="s">
        <v>1204</v>
      </c>
      <c r="C14" s="202" t="s">
        <v>22</v>
      </c>
      <c r="D14" s="158"/>
      <c r="E14" s="158"/>
      <c r="F14" s="158"/>
      <c r="G14" s="158"/>
      <c r="H14" s="158"/>
      <c r="I14" s="158"/>
      <c r="J14" s="158"/>
      <c r="K14" s="158"/>
      <c r="L14" s="158"/>
      <c r="M14" s="158"/>
      <c r="N14" s="158"/>
      <c r="O14" s="158"/>
      <c r="P14" s="158"/>
      <c r="Q14" s="158"/>
      <c r="R14" s="158"/>
      <c r="S14" s="158"/>
      <c r="T14" s="158"/>
      <c r="U14" s="158"/>
    </row>
    <row r="15" spans="1:21" x14ac:dyDescent="0.25">
      <c r="B15" s="204" t="s">
        <v>1205</v>
      </c>
      <c r="C15" s="202" t="s">
        <v>38</v>
      </c>
      <c r="D15" s="158"/>
      <c r="E15" s="158"/>
      <c r="F15" s="158"/>
      <c r="G15" s="158"/>
      <c r="H15" s="158"/>
      <c r="I15" s="158"/>
      <c r="J15" s="158"/>
      <c r="K15" s="158"/>
      <c r="L15" s="158"/>
      <c r="M15" s="158"/>
      <c r="N15" s="158"/>
      <c r="O15" s="158"/>
      <c r="P15" s="158"/>
      <c r="Q15" s="158"/>
      <c r="R15" s="158"/>
      <c r="S15" s="158"/>
      <c r="T15" s="158"/>
      <c r="U15" s="158"/>
    </row>
    <row r="16" spans="1:21" x14ac:dyDescent="0.25">
      <c r="B16" s="213"/>
      <c r="C16" s="201" t="s">
        <v>25</v>
      </c>
      <c r="D16" s="158"/>
      <c r="E16" s="158"/>
      <c r="F16" s="158"/>
      <c r="G16" s="158"/>
      <c r="H16" s="158"/>
      <c r="I16" s="158"/>
      <c r="J16" s="158"/>
      <c r="K16" s="158"/>
      <c r="L16" s="158"/>
      <c r="M16" s="158"/>
      <c r="N16" s="158"/>
      <c r="O16" s="158"/>
      <c r="P16" s="158"/>
      <c r="Q16" s="158"/>
      <c r="R16" s="158"/>
      <c r="S16" s="158"/>
      <c r="T16" s="158"/>
      <c r="U16" s="158"/>
    </row>
    <row r="17" spans="2:21" x14ac:dyDescent="0.25">
      <c r="B17" s="214" t="s">
        <v>1385</v>
      </c>
      <c r="C17" s="203" t="s">
        <v>1386</v>
      </c>
      <c r="D17" s="158"/>
      <c r="E17" s="158"/>
      <c r="F17" s="158"/>
      <c r="G17" s="158"/>
      <c r="H17" s="158"/>
      <c r="I17" s="158"/>
      <c r="J17" s="158"/>
      <c r="K17" s="158"/>
      <c r="L17" s="158"/>
      <c r="M17" s="158"/>
      <c r="N17" s="158"/>
      <c r="O17" s="158"/>
      <c r="P17" s="158"/>
      <c r="Q17" s="158"/>
      <c r="R17" s="158"/>
      <c r="S17" s="158"/>
      <c r="T17" s="158"/>
      <c r="U17" s="158"/>
    </row>
    <row r="18" spans="2:21" x14ac:dyDescent="0.25">
      <c r="B18" s="204" t="s">
        <v>1208</v>
      </c>
      <c r="C18" s="203" t="s">
        <v>1335</v>
      </c>
      <c r="D18" s="158"/>
      <c r="E18" s="158"/>
      <c r="F18" s="158"/>
      <c r="G18" s="158"/>
      <c r="H18" s="158"/>
      <c r="I18" s="158"/>
      <c r="J18" s="158"/>
      <c r="K18" s="158"/>
      <c r="L18" s="158"/>
      <c r="M18" s="158"/>
      <c r="N18" s="158"/>
      <c r="O18" s="158"/>
      <c r="P18" s="158"/>
      <c r="Q18" s="158"/>
      <c r="R18" s="158"/>
      <c r="S18" s="158"/>
      <c r="T18" s="158"/>
      <c r="U18" s="158"/>
    </row>
    <row r="19" spans="2:21" x14ac:dyDescent="0.25">
      <c r="B19" s="204" t="s">
        <v>1209</v>
      </c>
      <c r="C19" s="203" t="s">
        <v>42</v>
      </c>
      <c r="D19" s="158"/>
      <c r="E19" s="158"/>
      <c r="F19" s="158"/>
      <c r="G19" s="158"/>
      <c r="H19" s="158"/>
      <c r="I19" s="158"/>
      <c r="J19" s="158"/>
      <c r="K19" s="158"/>
      <c r="L19" s="158"/>
      <c r="M19" s="158"/>
      <c r="N19" s="158"/>
      <c r="O19" s="158"/>
      <c r="P19" s="158"/>
      <c r="Q19" s="158"/>
      <c r="R19" s="158"/>
      <c r="S19" s="158"/>
      <c r="T19" s="158"/>
      <c r="U19" s="158"/>
    </row>
    <row r="20" spans="2:21" x14ac:dyDescent="0.25">
      <c r="B20" s="214" t="s">
        <v>1387</v>
      </c>
      <c r="C20" s="203" t="s">
        <v>1389</v>
      </c>
      <c r="D20" s="158"/>
      <c r="E20" s="158"/>
      <c r="F20" s="158"/>
      <c r="G20" s="158"/>
      <c r="H20" s="158"/>
      <c r="I20" s="158"/>
      <c r="J20" s="158"/>
      <c r="K20" s="158"/>
      <c r="L20" s="158"/>
      <c r="M20" s="158"/>
      <c r="N20" s="158"/>
      <c r="O20" s="158"/>
      <c r="P20" s="158"/>
      <c r="Q20" s="158"/>
      <c r="R20" s="158"/>
      <c r="S20" s="158"/>
      <c r="T20" s="158"/>
      <c r="U20" s="158"/>
    </row>
    <row r="21" spans="2:21" x14ac:dyDescent="0.25">
      <c r="B21" s="213"/>
      <c r="C21" s="201" t="s">
        <v>20</v>
      </c>
      <c r="D21" s="158"/>
      <c r="E21" s="158"/>
      <c r="F21" s="158"/>
      <c r="G21" s="158"/>
      <c r="H21" s="158"/>
      <c r="I21" s="158"/>
      <c r="J21" s="158"/>
      <c r="K21" s="158"/>
      <c r="L21" s="158"/>
      <c r="M21" s="158"/>
      <c r="N21" s="158"/>
      <c r="O21" s="158"/>
      <c r="P21" s="158"/>
      <c r="Q21" s="158"/>
      <c r="R21" s="158"/>
      <c r="S21" s="158"/>
      <c r="T21" s="158"/>
      <c r="U21" s="158"/>
    </row>
    <row r="22" spans="2:21" x14ac:dyDescent="0.25">
      <c r="B22" s="204" t="s">
        <v>1267</v>
      </c>
      <c r="C22" s="204" t="s">
        <v>21</v>
      </c>
      <c r="D22" s="158"/>
      <c r="E22" s="158"/>
      <c r="F22" s="158"/>
      <c r="G22" s="158"/>
      <c r="H22" s="158"/>
      <c r="I22" s="158"/>
      <c r="J22" s="158"/>
      <c r="K22" s="158"/>
      <c r="L22" s="158"/>
      <c r="M22" s="158"/>
      <c r="N22" s="158"/>
      <c r="O22" s="158"/>
      <c r="P22" s="158"/>
      <c r="Q22" s="158"/>
      <c r="R22" s="158"/>
      <c r="S22" s="158"/>
      <c r="T22" s="158"/>
      <c r="U22" s="158"/>
    </row>
    <row r="23" spans="2:21" x14ac:dyDescent="0.25">
      <c r="B23" s="204" t="s">
        <v>1268</v>
      </c>
      <c r="C23" s="204" t="s">
        <v>27</v>
      </c>
      <c r="D23" s="158"/>
      <c r="E23" s="158"/>
      <c r="F23" s="158"/>
      <c r="G23" s="158"/>
      <c r="H23" s="158"/>
      <c r="I23" s="158"/>
      <c r="J23" s="158"/>
      <c r="K23" s="158"/>
      <c r="L23" s="158"/>
      <c r="M23" s="158"/>
      <c r="N23" s="158"/>
      <c r="O23" s="158"/>
      <c r="P23" s="158"/>
      <c r="Q23" s="158"/>
      <c r="R23" s="158"/>
      <c r="S23" s="158"/>
      <c r="T23" s="158"/>
      <c r="U23" s="158"/>
    </row>
    <row r="24" spans="2:21" x14ac:dyDescent="0.25">
      <c r="B24" s="204" t="s">
        <v>1269</v>
      </c>
      <c r="C24" s="204" t="s">
        <v>31</v>
      </c>
      <c r="D24" s="158"/>
      <c r="E24" s="158"/>
      <c r="F24" s="158"/>
      <c r="G24" s="158"/>
      <c r="H24" s="158"/>
      <c r="I24" s="158"/>
      <c r="J24" s="158"/>
      <c r="K24" s="158"/>
      <c r="L24" s="158"/>
      <c r="M24" s="158"/>
      <c r="N24" s="158"/>
      <c r="O24" s="158"/>
      <c r="P24" s="158"/>
      <c r="Q24" s="158"/>
      <c r="R24" s="158"/>
      <c r="S24" s="158"/>
      <c r="T24" s="158"/>
      <c r="U24" s="158"/>
    </row>
    <row r="25" spans="2:21" x14ac:dyDescent="0.25">
      <c r="B25" s="204" t="s">
        <v>1270</v>
      </c>
      <c r="C25" s="204" t="s">
        <v>30</v>
      </c>
      <c r="D25" s="158"/>
      <c r="E25" s="158"/>
      <c r="F25" s="158"/>
      <c r="G25" s="158"/>
      <c r="H25" s="158"/>
      <c r="I25" s="158"/>
      <c r="J25" s="158"/>
      <c r="K25" s="158"/>
      <c r="L25" s="158"/>
      <c r="M25" s="158"/>
      <c r="N25" s="158"/>
      <c r="O25" s="158"/>
      <c r="P25" s="158"/>
      <c r="Q25" s="158"/>
      <c r="R25" s="158"/>
      <c r="S25" s="158"/>
      <c r="T25" s="158"/>
      <c r="U25" s="158"/>
    </row>
    <row r="26" spans="2:21" x14ac:dyDescent="0.25">
      <c r="B26" s="204" t="s">
        <v>1271</v>
      </c>
      <c r="C26" s="204" t="s">
        <v>32</v>
      </c>
      <c r="D26" s="158"/>
      <c r="E26" s="158"/>
      <c r="F26" s="158"/>
      <c r="G26" s="158"/>
      <c r="H26" s="158"/>
      <c r="I26" s="158"/>
      <c r="J26" s="158"/>
      <c r="K26" s="158"/>
      <c r="L26" s="158"/>
      <c r="M26" s="158"/>
      <c r="N26" s="158"/>
      <c r="O26" s="158"/>
      <c r="P26" s="158"/>
      <c r="Q26" s="158"/>
      <c r="R26" s="158"/>
      <c r="S26" s="158"/>
      <c r="T26" s="158"/>
      <c r="U26" s="158"/>
    </row>
    <row r="27" spans="2:21" x14ac:dyDescent="0.25">
      <c r="B27" s="204" t="s">
        <v>1272</v>
      </c>
      <c r="C27" s="204" t="s">
        <v>33</v>
      </c>
      <c r="D27" s="158"/>
      <c r="E27" s="158"/>
      <c r="F27" s="158"/>
      <c r="G27" s="158"/>
      <c r="H27" s="158"/>
      <c r="I27" s="158"/>
      <c r="J27" s="158"/>
      <c r="K27" s="158"/>
      <c r="L27" s="158"/>
      <c r="M27" s="158"/>
      <c r="N27" s="158"/>
      <c r="O27" s="158"/>
      <c r="P27" s="158"/>
      <c r="Q27" s="158"/>
      <c r="R27" s="158"/>
      <c r="S27" s="158"/>
      <c r="T27" s="158"/>
      <c r="U27" s="158"/>
    </row>
    <row r="28" spans="2:21" x14ac:dyDescent="0.25">
      <c r="B28" s="213"/>
      <c r="C28" s="201" t="s">
        <v>28</v>
      </c>
      <c r="D28" s="158"/>
      <c r="E28" s="158"/>
      <c r="F28" s="158"/>
      <c r="G28" s="158"/>
      <c r="H28" s="158"/>
      <c r="I28" s="158"/>
      <c r="J28" s="158"/>
      <c r="K28" s="158"/>
      <c r="L28" s="158"/>
      <c r="M28" s="158"/>
      <c r="N28" s="158"/>
      <c r="O28" s="158"/>
      <c r="P28" s="158"/>
      <c r="Q28" s="158"/>
      <c r="R28" s="158"/>
      <c r="S28" s="158"/>
      <c r="T28" s="158"/>
      <c r="U28" s="158"/>
    </row>
    <row r="29" spans="2:21" x14ac:dyDescent="0.25">
      <c r="B29" s="204" t="s">
        <v>1273</v>
      </c>
      <c r="C29" s="204" t="s">
        <v>23</v>
      </c>
      <c r="D29" s="158"/>
      <c r="E29" s="158"/>
      <c r="F29" s="158"/>
      <c r="G29" s="158"/>
      <c r="H29" s="158"/>
      <c r="I29" s="158"/>
      <c r="J29" s="158"/>
      <c r="K29" s="158"/>
      <c r="L29" s="158"/>
      <c r="M29" s="158"/>
      <c r="N29" s="158"/>
      <c r="O29" s="158"/>
      <c r="P29" s="158"/>
      <c r="Q29" s="158"/>
      <c r="R29" s="158"/>
      <c r="S29" s="158"/>
      <c r="T29" s="158"/>
      <c r="U29" s="158"/>
    </row>
    <row r="30" spans="2:21" x14ac:dyDescent="0.25">
      <c r="B30" s="204" t="s">
        <v>1314</v>
      </c>
      <c r="C30" s="204" t="s">
        <v>1313</v>
      </c>
      <c r="D30" s="158"/>
      <c r="E30" s="158"/>
      <c r="F30" s="158"/>
      <c r="G30" s="158"/>
      <c r="H30" s="158"/>
      <c r="I30" s="158"/>
      <c r="J30" s="158"/>
      <c r="K30" s="158"/>
      <c r="L30" s="158"/>
      <c r="M30" s="158"/>
      <c r="N30" s="158"/>
      <c r="O30" s="158"/>
      <c r="P30" s="158"/>
      <c r="Q30" s="158"/>
      <c r="R30" s="158"/>
      <c r="S30" s="158"/>
      <c r="T30" s="158"/>
      <c r="U30" s="158"/>
    </row>
    <row r="31" spans="2:21" x14ac:dyDescent="0.25">
      <c r="B31" s="204" t="s">
        <v>1274</v>
      </c>
      <c r="C31" s="204" t="s">
        <v>29</v>
      </c>
      <c r="D31" s="158"/>
      <c r="E31" s="158"/>
      <c r="F31" s="158"/>
      <c r="G31" s="158"/>
      <c r="H31" s="158"/>
      <c r="I31" s="158"/>
      <c r="J31" s="158"/>
      <c r="K31" s="158"/>
      <c r="L31" s="158"/>
      <c r="M31" s="158"/>
      <c r="N31" s="158"/>
      <c r="O31" s="158"/>
      <c r="P31" s="158"/>
      <c r="Q31" s="158"/>
      <c r="R31" s="158"/>
      <c r="S31" s="158"/>
      <c r="T31" s="158"/>
      <c r="U31" s="158"/>
    </row>
    <row r="32" spans="2:21" x14ac:dyDescent="0.25">
      <c r="B32" s="204" t="s">
        <v>1275</v>
      </c>
      <c r="C32" s="205" t="s">
        <v>1336</v>
      </c>
      <c r="D32" s="158"/>
      <c r="E32" s="158"/>
      <c r="F32" s="158"/>
      <c r="G32" s="158"/>
      <c r="H32" s="158"/>
      <c r="I32" s="158"/>
      <c r="J32" s="158"/>
      <c r="K32" s="158"/>
      <c r="L32" s="158"/>
      <c r="M32" s="158"/>
      <c r="N32" s="158"/>
      <c r="O32" s="158"/>
      <c r="P32" s="158"/>
      <c r="Q32" s="158"/>
      <c r="R32" s="158"/>
      <c r="S32" s="158"/>
      <c r="T32" s="158"/>
      <c r="U32" s="158"/>
    </row>
    <row r="33" spans="2:21" x14ac:dyDescent="0.25">
      <c r="B33" s="204" t="s">
        <v>1276</v>
      </c>
      <c r="C33" s="204" t="s">
        <v>43</v>
      </c>
      <c r="D33" s="158"/>
      <c r="E33" s="158"/>
      <c r="F33" s="158"/>
      <c r="G33" s="158"/>
      <c r="H33" s="158"/>
      <c r="I33" s="158"/>
      <c r="J33" s="158"/>
      <c r="K33" s="158"/>
      <c r="L33" s="158"/>
      <c r="M33" s="158"/>
      <c r="N33" s="158"/>
      <c r="O33" s="158"/>
      <c r="P33" s="158"/>
      <c r="Q33" s="158"/>
      <c r="R33" s="158"/>
      <c r="S33" s="158"/>
      <c r="T33" s="158"/>
      <c r="U33" s="158"/>
    </row>
    <row r="34" spans="2:21" x14ac:dyDescent="0.25">
      <c r="B34" s="213"/>
      <c r="C34" s="201" t="s">
        <v>19</v>
      </c>
      <c r="D34" s="158"/>
      <c r="E34" s="158"/>
      <c r="F34" s="158"/>
      <c r="G34" s="158"/>
      <c r="H34" s="158"/>
      <c r="I34" s="158"/>
      <c r="J34" s="158"/>
      <c r="K34" s="158"/>
      <c r="L34" s="158"/>
      <c r="M34" s="158"/>
      <c r="N34" s="158"/>
      <c r="O34" s="158"/>
      <c r="P34" s="158"/>
      <c r="Q34" s="158"/>
      <c r="R34" s="158"/>
      <c r="S34" s="158"/>
      <c r="T34" s="158"/>
      <c r="U34" s="158"/>
    </row>
    <row r="35" spans="2:21" x14ac:dyDescent="0.25">
      <c r="B35" s="204" t="s">
        <v>1277</v>
      </c>
      <c r="C35" s="204" t="s">
        <v>46</v>
      </c>
      <c r="D35" s="158"/>
      <c r="E35" s="158"/>
      <c r="F35" s="158"/>
      <c r="G35" s="158"/>
      <c r="H35" s="158"/>
      <c r="I35" s="158"/>
      <c r="J35" s="158"/>
      <c r="K35" s="158"/>
      <c r="L35" s="158"/>
      <c r="M35" s="158"/>
      <c r="N35" s="158"/>
      <c r="O35" s="158"/>
      <c r="P35" s="158"/>
      <c r="Q35" s="158"/>
      <c r="R35" s="158"/>
      <c r="S35" s="158"/>
      <c r="T35" s="158"/>
      <c r="U35" s="158"/>
    </row>
    <row r="36" spans="2:21" x14ac:dyDescent="0.25">
      <c r="B36" s="204" t="s">
        <v>1278</v>
      </c>
      <c r="C36" s="203" t="s">
        <v>45</v>
      </c>
      <c r="D36" s="158"/>
      <c r="E36" s="158"/>
      <c r="F36" s="158"/>
      <c r="G36" s="158"/>
      <c r="H36" s="158"/>
      <c r="I36" s="158"/>
      <c r="J36" s="158"/>
      <c r="K36" s="158"/>
      <c r="L36" s="158"/>
      <c r="M36" s="158"/>
      <c r="N36" s="158"/>
      <c r="O36" s="158"/>
      <c r="P36" s="158"/>
      <c r="Q36" s="158"/>
      <c r="R36" s="158"/>
      <c r="S36" s="158"/>
      <c r="T36" s="158"/>
      <c r="U36" s="158"/>
    </row>
    <row r="37" spans="2:21" x14ac:dyDescent="0.25">
      <c r="B37" s="204" t="s">
        <v>1318</v>
      </c>
      <c r="C37" s="203" t="s">
        <v>1319</v>
      </c>
      <c r="D37" s="158"/>
      <c r="E37" s="158"/>
      <c r="F37" s="158"/>
      <c r="G37" s="158"/>
      <c r="H37" s="158"/>
      <c r="I37" s="158"/>
      <c r="J37" s="158"/>
      <c r="K37" s="158"/>
      <c r="L37" s="158"/>
      <c r="M37" s="158"/>
      <c r="N37" s="158"/>
      <c r="O37" s="158"/>
      <c r="P37" s="158"/>
      <c r="Q37" s="158"/>
      <c r="R37" s="158"/>
      <c r="S37" s="158"/>
      <c r="T37" s="158"/>
      <c r="U37" s="158"/>
    </row>
    <row r="38" spans="2:21" x14ac:dyDescent="0.25">
      <c r="B38" s="213"/>
      <c r="C38" s="201" t="s">
        <v>1384</v>
      </c>
      <c r="D38" s="158"/>
      <c r="E38" s="158"/>
      <c r="F38" s="158"/>
      <c r="G38" s="158"/>
      <c r="H38" s="158"/>
      <c r="I38" s="158"/>
      <c r="J38" s="158"/>
      <c r="K38" s="158"/>
      <c r="L38" s="158"/>
      <c r="M38" s="158"/>
      <c r="N38" s="158"/>
      <c r="O38" s="158"/>
      <c r="P38" s="158"/>
      <c r="Q38" s="158"/>
      <c r="R38" s="158"/>
      <c r="S38" s="158"/>
      <c r="T38" s="158"/>
      <c r="U38" s="158"/>
    </row>
    <row r="39" spans="2:21" x14ac:dyDescent="0.25">
      <c r="B39" s="204" t="s">
        <v>1283</v>
      </c>
      <c r="C39" s="203" t="s">
        <v>24</v>
      </c>
      <c r="D39" s="158"/>
      <c r="E39" s="158"/>
      <c r="F39" s="158"/>
      <c r="G39" s="158"/>
      <c r="H39" s="158"/>
      <c r="I39" s="158"/>
      <c r="J39" s="158"/>
      <c r="K39" s="158"/>
      <c r="L39" s="158"/>
      <c r="M39" s="158"/>
      <c r="N39" s="158"/>
      <c r="O39" s="158"/>
      <c r="P39" s="158"/>
      <c r="Q39" s="158"/>
      <c r="R39" s="158"/>
      <c r="S39" s="158"/>
      <c r="T39" s="158"/>
      <c r="U39" s="158"/>
    </row>
    <row r="40" spans="2:21" x14ac:dyDescent="0.25">
      <c r="B40" s="204" t="s">
        <v>1206</v>
      </c>
      <c r="C40" s="203" t="s">
        <v>41</v>
      </c>
      <c r="D40" s="158"/>
      <c r="E40" s="158"/>
      <c r="F40" s="158"/>
      <c r="G40" s="158"/>
      <c r="H40" s="158"/>
      <c r="I40" s="158"/>
      <c r="J40" s="158"/>
      <c r="K40" s="158"/>
      <c r="L40" s="158"/>
      <c r="M40" s="158"/>
      <c r="N40" s="158"/>
      <c r="O40" s="158"/>
      <c r="P40" s="158"/>
      <c r="Q40" s="158"/>
      <c r="R40" s="158"/>
      <c r="S40" s="158"/>
      <c r="T40" s="158"/>
      <c r="U40" s="158"/>
    </row>
    <row r="41" spans="2:21" x14ac:dyDescent="0.25">
      <c r="B41" s="204" t="s">
        <v>1207</v>
      </c>
      <c r="C41" s="203" t="s">
        <v>44</v>
      </c>
      <c r="D41" s="158"/>
      <c r="E41" s="158"/>
      <c r="F41" s="158"/>
      <c r="G41" s="158"/>
      <c r="H41" s="158"/>
      <c r="I41" s="158"/>
      <c r="J41" s="158"/>
      <c r="K41" s="158"/>
      <c r="L41" s="158"/>
      <c r="M41" s="158"/>
      <c r="N41" s="158"/>
      <c r="O41" s="158"/>
      <c r="P41" s="158"/>
      <c r="Q41" s="158"/>
      <c r="R41" s="158"/>
      <c r="S41" s="158"/>
      <c r="T41" s="158"/>
      <c r="U41" s="158"/>
    </row>
    <row r="42" spans="2:21" x14ac:dyDescent="0.25">
      <c r="B42" s="213"/>
      <c r="C42" s="201" t="s">
        <v>34</v>
      </c>
      <c r="D42" s="158"/>
      <c r="E42" s="158"/>
      <c r="F42" s="158"/>
      <c r="G42" s="158"/>
      <c r="H42" s="158"/>
      <c r="I42" s="158"/>
      <c r="J42" s="158"/>
      <c r="K42" s="158"/>
      <c r="L42" s="158"/>
      <c r="M42" s="158"/>
      <c r="N42" s="158"/>
      <c r="O42" s="158"/>
      <c r="P42" s="158"/>
      <c r="Q42" s="158"/>
      <c r="R42" s="158"/>
      <c r="S42" s="158"/>
      <c r="T42" s="158"/>
      <c r="U42" s="158"/>
    </row>
    <row r="43" spans="2:21" x14ac:dyDescent="0.25">
      <c r="B43" s="204" t="s">
        <v>1279</v>
      </c>
      <c r="C43" s="204" t="s">
        <v>48</v>
      </c>
      <c r="D43" s="158"/>
      <c r="E43" s="158"/>
      <c r="F43" s="158"/>
      <c r="G43" s="158"/>
      <c r="H43" s="158"/>
      <c r="I43" s="158"/>
      <c r="J43" s="158"/>
      <c r="K43" s="158"/>
      <c r="L43" s="158"/>
      <c r="M43" s="158"/>
      <c r="N43" s="158"/>
      <c r="O43" s="158"/>
      <c r="P43" s="158"/>
      <c r="Q43" s="158"/>
      <c r="R43" s="158"/>
      <c r="S43" s="158"/>
      <c r="T43" s="158"/>
      <c r="U43" s="158"/>
    </row>
    <row r="44" spans="2:21" x14ac:dyDescent="0.25">
      <c r="B44" s="204" t="s">
        <v>1280</v>
      </c>
      <c r="C44" s="204" t="s">
        <v>49</v>
      </c>
      <c r="D44" s="158"/>
      <c r="E44" s="158"/>
      <c r="F44" s="158"/>
      <c r="G44" s="158"/>
      <c r="H44" s="158"/>
      <c r="I44" s="158"/>
      <c r="J44" s="158"/>
      <c r="K44" s="158"/>
      <c r="L44" s="158"/>
      <c r="M44" s="158"/>
      <c r="N44" s="158"/>
      <c r="O44" s="158"/>
      <c r="P44" s="158"/>
      <c r="Q44" s="158"/>
      <c r="R44" s="158"/>
      <c r="S44" s="158"/>
      <c r="T44" s="158"/>
      <c r="U44" s="158"/>
    </row>
    <row r="45" spans="2:21" x14ac:dyDescent="0.25">
      <c r="B45" s="204" t="s">
        <v>1281</v>
      </c>
      <c r="C45" s="204" t="s">
        <v>35</v>
      </c>
      <c r="D45" s="158"/>
      <c r="E45" s="158"/>
      <c r="F45" s="158"/>
      <c r="G45" s="158"/>
      <c r="H45" s="158"/>
      <c r="I45" s="158"/>
      <c r="J45" s="158"/>
      <c r="K45" s="158"/>
      <c r="L45" s="158"/>
      <c r="M45" s="158"/>
      <c r="N45" s="158"/>
      <c r="O45" s="158"/>
      <c r="P45" s="158"/>
      <c r="Q45" s="158"/>
      <c r="R45" s="158"/>
      <c r="S45" s="158"/>
      <c r="T45" s="158"/>
      <c r="U45" s="158"/>
    </row>
    <row r="46" spans="2:21" x14ac:dyDescent="0.25">
      <c r="B46" s="204" t="s">
        <v>1282</v>
      </c>
      <c r="C46" s="201" t="s">
        <v>40</v>
      </c>
      <c r="D46" s="158"/>
      <c r="E46" s="158"/>
      <c r="F46" s="158"/>
      <c r="G46" s="158"/>
      <c r="H46" s="158"/>
      <c r="I46" s="158"/>
      <c r="J46" s="158"/>
      <c r="K46" s="158"/>
      <c r="L46" s="158"/>
      <c r="M46" s="158"/>
      <c r="N46" s="158"/>
      <c r="O46" s="158"/>
      <c r="P46" s="158"/>
      <c r="Q46" s="158"/>
      <c r="R46" s="158"/>
      <c r="S46" s="158"/>
      <c r="T46" s="158"/>
      <c r="U46" s="158"/>
    </row>
    <row r="47" spans="2:21" x14ac:dyDescent="0.25">
      <c r="B47" s="200"/>
      <c r="C47" s="200"/>
      <c r="D47" s="249"/>
      <c r="E47" s="249"/>
      <c r="F47" s="249"/>
      <c r="G47" s="249"/>
      <c r="H47" s="249"/>
      <c r="I47" s="249"/>
      <c r="J47" s="249"/>
      <c r="K47" s="249"/>
      <c r="L47" s="249"/>
      <c r="M47" s="249"/>
      <c r="N47" s="249"/>
      <c r="O47" s="249"/>
      <c r="P47" s="249"/>
      <c r="Q47" s="249"/>
      <c r="R47" s="249"/>
      <c r="S47" s="249"/>
      <c r="T47" s="249"/>
      <c r="U47" s="249"/>
    </row>
    <row r="48" spans="2:21" x14ac:dyDescent="0.25">
      <c r="B48" s="200"/>
      <c r="C48" s="119" t="s">
        <v>1331</v>
      </c>
      <c r="D48" s="158"/>
      <c r="E48" s="158"/>
      <c r="F48" s="158"/>
      <c r="G48" s="158"/>
      <c r="H48" s="158"/>
      <c r="I48" s="158"/>
      <c r="J48" s="158"/>
      <c r="K48" s="158"/>
      <c r="L48" s="158"/>
      <c r="M48" s="158"/>
      <c r="N48" s="158"/>
      <c r="O48" s="158"/>
      <c r="P48" s="158"/>
      <c r="Q48" s="158"/>
      <c r="R48" s="158"/>
      <c r="S48" s="158"/>
      <c r="T48" s="158"/>
      <c r="U48" s="158"/>
    </row>
  </sheetData>
  <sheetProtection password="ACF5" sheet="1" objects="1" scenarios="1"/>
  <mergeCells count="1">
    <mergeCell ref="D5:U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3"/>
  <sheetViews>
    <sheetView workbookViewId="0">
      <pane ySplit="8" topLeftCell="A9" activePane="bottomLeft" state="frozen"/>
      <selection pane="bottomLeft" activeCell="I364" sqref="I364"/>
    </sheetView>
  </sheetViews>
  <sheetFormatPr baseColWidth="10" defaultRowHeight="12.75" x14ac:dyDescent="0.2"/>
  <cols>
    <col min="1" max="1" width="11.42578125" style="16"/>
    <col min="2" max="2" width="11.5703125" style="16" customWidth="1"/>
    <col min="3" max="3" width="20.7109375" style="24" customWidth="1"/>
    <col min="4" max="4" width="18.140625" style="16" customWidth="1"/>
    <col min="5" max="5" width="12.42578125" style="16" customWidth="1"/>
    <col min="6" max="6" width="31.140625" style="16" customWidth="1"/>
    <col min="7" max="9" width="11.42578125" style="16"/>
    <col min="10" max="10" width="16.42578125" style="16" customWidth="1"/>
    <col min="11" max="16384" width="11.42578125" style="16"/>
  </cols>
  <sheetData>
    <row r="1" spans="1:11" ht="18.75" x14ac:dyDescent="0.3">
      <c r="A1" s="27" t="s">
        <v>1236</v>
      </c>
      <c r="B1" s="34"/>
      <c r="C1" s="58"/>
      <c r="D1" s="34"/>
      <c r="E1" s="34"/>
      <c r="F1" s="34"/>
      <c r="G1" s="34"/>
      <c r="H1" s="34"/>
      <c r="I1" s="34"/>
      <c r="J1" s="34"/>
    </row>
    <row r="3" spans="1:11" s="136" customFormat="1" x14ac:dyDescent="0.2">
      <c r="C3" s="24"/>
    </row>
    <row r="4" spans="1:11" s="136" customFormat="1" x14ac:dyDescent="0.2">
      <c r="C4" s="24"/>
    </row>
    <row r="8" spans="1:11" s="36" customFormat="1" ht="25.5" x14ac:dyDescent="0.2">
      <c r="B8" s="76" t="s">
        <v>1</v>
      </c>
      <c r="C8" s="142" t="s">
        <v>0</v>
      </c>
      <c r="D8" s="76" t="s">
        <v>7</v>
      </c>
      <c r="E8" s="76" t="s">
        <v>8</v>
      </c>
      <c r="F8" s="76" t="s">
        <v>6</v>
      </c>
      <c r="G8" s="74" t="s">
        <v>10</v>
      </c>
    </row>
    <row r="9" spans="1:11" x14ac:dyDescent="0.2">
      <c r="A9" s="16" t="s">
        <v>147</v>
      </c>
      <c r="B9" s="143"/>
      <c r="C9" s="144"/>
      <c r="D9" s="143"/>
      <c r="E9" s="143"/>
      <c r="F9" s="143"/>
      <c r="G9" s="149">
        <f>E9-D9</f>
        <v>0</v>
      </c>
    </row>
    <row r="10" spans="1:11" x14ac:dyDescent="0.2">
      <c r="A10" s="16" t="s">
        <v>148</v>
      </c>
      <c r="B10" s="143"/>
      <c r="C10" s="144"/>
      <c r="D10" s="143"/>
      <c r="E10" s="143"/>
      <c r="F10" s="143"/>
      <c r="G10" s="149">
        <f t="shared" ref="G10" si="0">E10-D10</f>
        <v>0</v>
      </c>
    </row>
    <row r="11" spans="1:11" x14ac:dyDescent="0.2">
      <c r="A11" s="16" t="s">
        <v>149</v>
      </c>
      <c r="B11" s="143"/>
      <c r="C11" s="144"/>
      <c r="D11" s="143"/>
      <c r="E11" s="143"/>
      <c r="F11" s="143"/>
      <c r="G11" s="149">
        <f>E11-D11</f>
        <v>0</v>
      </c>
    </row>
    <row r="12" spans="1:11" x14ac:dyDescent="0.2">
      <c r="A12" s="16" t="s">
        <v>150</v>
      </c>
      <c r="B12" s="143"/>
      <c r="C12" s="144"/>
      <c r="D12" s="143"/>
      <c r="E12" s="143"/>
      <c r="F12" s="143"/>
      <c r="G12" s="149">
        <f t="shared" ref="G12:G66" si="1">E12-D12</f>
        <v>0</v>
      </c>
      <c r="J12" s="62" t="s">
        <v>16</v>
      </c>
    </row>
    <row r="13" spans="1:11" x14ac:dyDescent="0.2">
      <c r="A13" s="16" t="s">
        <v>151</v>
      </c>
      <c r="B13" s="143"/>
      <c r="C13" s="144"/>
      <c r="D13" s="143"/>
      <c r="E13" s="143"/>
      <c r="F13" s="143"/>
      <c r="G13" s="149">
        <f t="shared" si="1"/>
        <v>0</v>
      </c>
      <c r="J13" s="42" t="str">
        <f>D8</f>
        <v>tps pot commun</v>
      </c>
      <c r="K13" s="42">
        <f>SUM(D9:D373)</f>
        <v>0</v>
      </c>
    </row>
    <row r="14" spans="1:11" x14ac:dyDescent="0.2">
      <c r="A14" s="16" t="s">
        <v>152</v>
      </c>
      <c r="B14" s="143"/>
      <c r="C14" s="144"/>
      <c r="D14" s="143"/>
      <c r="E14" s="143"/>
      <c r="F14" s="143"/>
      <c r="G14" s="149">
        <f t="shared" si="1"/>
        <v>0</v>
      </c>
      <c r="J14" s="42" t="str">
        <f>E8</f>
        <v>tps total</v>
      </c>
      <c r="K14" s="42">
        <f>SUM(E9:E373)</f>
        <v>0</v>
      </c>
    </row>
    <row r="15" spans="1:11" x14ac:dyDescent="0.2">
      <c r="A15" s="16" t="s">
        <v>153</v>
      </c>
      <c r="B15" s="143"/>
      <c r="C15" s="144"/>
      <c r="D15" s="143"/>
      <c r="E15" s="143"/>
      <c r="F15" s="143"/>
      <c r="G15" s="149">
        <f t="shared" si="1"/>
        <v>0</v>
      </c>
    </row>
    <row r="16" spans="1:11" x14ac:dyDescent="0.2">
      <c r="A16" s="16" t="s">
        <v>154</v>
      </c>
      <c r="B16" s="143"/>
      <c r="C16" s="144"/>
      <c r="D16" s="143"/>
      <c r="E16" s="143"/>
      <c r="F16" s="143"/>
      <c r="G16" s="149">
        <f t="shared" si="1"/>
        <v>0</v>
      </c>
    </row>
    <row r="17" spans="1:7" x14ac:dyDescent="0.2">
      <c r="A17" s="16" t="s">
        <v>155</v>
      </c>
      <c r="B17" s="143"/>
      <c r="C17" s="144"/>
      <c r="D17" s="143"/>
      <c r="E17" s="143"/>
      <c r="F17" s="143"/>
      <c r="G17" s="149">
        <f t="shared" si="1"/>
        <v>0</v>
      </c>
    </row>
    <row r="18" spans="1:7" x14ac:dyDescent="0.2">
      <c r="A18" s="16" t="s">
        <v>156</v>
      </c>
      <c r="B18" s="143"/>
      <c r="C18" s="144"/>
      <c r="D18" s="143"/>
      <c r="E18" s="143"/>
      <c r="F18" s="143"/>
      <c r="G18" s="149">
        <f t="shared" si="1"/>
        <v>0</v>
      </c>
    </row>
    <row r="19" spans="1:7" x14ac:dyDescent="0.2">
      <c r="A19" s="16" t="s">
        <v>157</v>
      </c>
      <c r="B19" s="143"/>
      <c r="C19" s="144"/>
      <c r="D19" s="143"/>
      <c r="E19" s="143"/>
      <c r="F19" s="143"/>
      <c r="G19" s="149">
        <f t="shared" si="1"/>
        <v>0</v>
      </c>
    </row>
    <row r="20" spans="1:7" x14ac:dyDescent="0.2">
      <c r="A20" s="16" t="s">
        <v>158</v>
      </c>
      <c r="B20" s="143"/>
      <c r="C20" s="144"/>
      <c r="D20" s="143"/>
      <c r="E20" s="143"/>
      <c r="F20" s="143"/>
      <c r="G20" s="149">
        <f t="shared" si="1"/>
        <v>0</v>
      </c>
    </row>
    <row r="21" spans="1:7" x14ac:dyDescent="0.2">
      <c r="A21" s="16" t="s">
        <v>159</v>
      </c>
      <c r="B21" s="143"/>
      <c r="C21" s="144"/>
      <c r="D21" s="143"/>
      <c r="E21" s="143"/>
      <c r="F21" s="143"/>
      <c r="G21" s="149">
        <f t="shared" si="1"/>
        <v>0</v>
      </c>
    </row>
    <row r="22" spans="1:7" x14ac:dyDescent="0.2">
      <c r="A22" s="16" t="s">
        <v>160</v>
      </c>
      <c r="B22" s="143"/>
      <c r="C22" s="144"/>
      <c r="D22" s="143"/>
      <c r="E22" s="143"/>
      <c r="F22" s="143"/>
      <c r="G22" s="149">
        <f t="shared" si="1"/>
        <v>0</v>
      </c>
    </row>
    <row r="23" spans="1:7" x14ac:dyDescent="0.2">
      <c r="A23" s="16" t="s">
        <v>161</v>
      </c>
      <c r="B23" s="143"/>
      <c r="C23" s="144"/>
      <c r="D23" s="143"/>
      <c r="E23" s="143"/>
      <c r="F23" s="143"/>
      <c r="G23" s="149">
        <f t="shared" si="1"/>
        <v>0</v>
      </c>
    </row>
    <row r="24" spans="1:7" x14ac:dyDescent="0.2">
      <c r="A24" s="16" t="s">
        <v>162</v>
      </c>
      <c r="B24" s="143"/>
      <c r="C24" s="144"/>
      <c r="D24" s="143"/>
      <c r="E24" s="143"/>
      <c r="F24" s="143"/>
      <c r="G24" s="149">
        <f t="shared" si="1"/>
        <v>0</v>
      </c>
    </row>
    <row r="25" spans="1:7" x14ac:dyDescent="0.2">
      <c r="A25" s="16" t="s">
        <v>163</v>
      </c>
      <c r="B25" s="143"/>
      <c r="C25" s="144"/>
      <c r="D25" s="143"/>
      <c r="E25" s="143"/>
      <c r="F25" s="143"/>
      <c r="G25" s="149">
        <f t="shared" si="1"/>
        <v>0</v>
      </c>
    </row>
    <row r="26" spans="1:7" x14ac:dyDescent="0.2">
      <c r="A26" s="16" t="s">
        <v>164</v>
      </c>
      <c r="B26" s="143"/>
      <c r="C26" s="144"/>
      <c r="D26" s="143"/>
      <c r="E26" s="143"/>
      <c r="F26" s="143"/>
      <c r="G26" s="149">
        <f t="shared" si="1"/>
        <v>0</v>
      </c>
    </row>
    <row r="27" spans="1:7" x14ac:dyDescent="0.2">
      <c r="A27" s="16" t="s">
        <v>165</v>
      </c>
      <c r="B27" s="143"/>
      <c r="C27" s="144"/>
      <c r="D27" s="143"/>
      <c r="E27" s="143"/>
      <c r="F27" s="143"/>
      <c r="G27" s="149">
        <f t="shared" si="1"/>
        <v>0</v>
      </c>
    </row>
    <row r="28" spans="1:7" x14ac:dyDescent="0.2">
      <c r="A28" s="16" t="s">
        <v>166</v>
      </c>
      <c r="B28" s="143"/>
      <c r="C28" s="144"/>
      <c r="D28" s="143"/>
      <c r="E28" s="143"/>
      <c r="F28" s="143"/>
      <c r="G28" s="149">
        <f t="shared" si="1"/>
        <v>0</v>
      </c>
    </row>
    <row r="29" spans="1:7" x14ac:dyDescent="0.2">
      <c r="A29" s="16" t="s">
        <v>167</v>
      </c>
      <c r="B29" s="143"/>
      <c r="C29" s="144"/>
      <c r="D29" s="143"/>
      <c r="E29" s="143"/>
      <c r="F29" s="143"/>
      <c r="G29" s="149">
        <f t="shared" si="1"/>
        <v>0</v>
      </c>
    </row>
    <row r="30" spans="1:7" x14ac:dyDescent="0.2">
      <c r="A30" s="16" t="s">
        <v>168</v>
      </c>
      <c r="B30" s="143"/>
      <c r="C30" s="144"/>
      <c r="D30" s="143"/>
      <c r="E30" s="143"/>
      <c r="F30" s="143"/>
      <c r="G30" s="149">
        <f t="shared" si="1"/>
        <v>0</v>
      </c>
    </row>
    <row r="31" spans="1:7" x14ac:dyDescent="0.2">
      <c r="A31" s="16" t="s">
        <v>169</v>
      </c>
      <c r="B31" s="143"/>
      <c r="C31" s="144"/>
      <c r="D31" s="143"/>
      <c r="E31" s="143"/>
      <c r="F31" s="143"/>
      <c r="G31" s="149">
        <f t="shared" si="1"/>
        <v>0</v>
      </c>
    </row>
    <row r="32" spans="1:7" x14ac:dyDescent="0.2">
      <c r="A32" s="16" t="s">
        <v>170</v>
      </c>
      <c r="B32" s="143"/>
      <c r="C32" s="144"/>
      <c r="D32" s="143"/>
      <c r="E32" s="143"/>
      <c r="F32" s="143"/>
      <c r="G32" s="149">
        <f t="shared" si="1"/>
        <v>0</v>
      </c>
    </row>
    <row r="33" spans="1:7" x14ac:dyDescent="0.2">
      <c r="A33" s="16" t="s">
        <v>171</v>
      </c>
      <c r="B33" s="143"/>
      <c r="C33" s="144"/>
      <c r="D33" s="143"/>
      <c r="E33" s="143"/>
      <c r="F33" s="143"/>
      <c r="G33" s="149">
        <f t="shared" si="1"/>
        <v>0</v>
      </c>
    </row>
    <row r="34" spans="1:7" x14ac:dyDescent="0.2">
      <c r="A34" s="16" t="s">
        <v>172</v>
      </c>
      <c r="B34" s="143"/>
      <c r="C34" s="144"/>
      <c r="D34" s="143"/>
      <c r="E34" s="143"/>
      <c r="F34" s="143"/>
      <c r="G34" s="149">
        <f t="shared" si="1"/>
        <v>0</v>
      </c>
    </row>
    <row r="35" spans="1:7" x14ac:dyDescent="0.2">
      <c r="A35" s="16" t="s">
        <v>173</v>
      </c>
      <c r="B35" s="143"/>
      <c r="C35" s="144"/>
      <c r="D35" s="143"/>
      <c r="E35" s="143"/>
      <c r="F35" s="143"/>
      <c r="G35" s="149">
        <f t="shared" si="1"/>
        <v>0</v>
      </c>
    </row>
    <row r="36" spans="1:7" x14ac:dyDescent="0.2">
      <c r="A36" s="16" t="s">
        <v>174</v>
      </c>
      <c r="B36" s="143"/>
      <c r="C36" s="144"/>
      <c r="D36" s="143"/>
      <c r="E36" s="143"/>
      <c r="F36" s="143"/>
      <c r="G36" s="149">
        <f t="shared" si="1"/>
        <v>0</v>
      </c>
    </row>
    <row r="37" spans="1:7" x14ac:dyDescent="0.2">
      <c r="A37" s="16" t="s">
        <v>175</v>
      </c>
      <c r="B37" s="143"/>
      <c r="C37" s="144"/>
      <c r="D37" s="143"/>
      <c r="E37" s="143"/>
      <c r="F37" s="143"/>
      <c r="G37" s="149">
        <f t="shared" si="1"/>
        <v>0</v>
      </c>
    </row>
    <row r="38" spans="1:7" x14ac:dyDescent="0.2">
      <c r="A38" s="16" t="s">
        <v>176</v>
      </c>
      <c r="B38" s="143"/>
      <c r="C38" s="144"/>
      <c r="D38" s="143"/>
      <c r="E38" s="143"/>
      <c r="F38" s="143"/>
      <c r="G38" s="149">
        <f t="shared" si="1"/>
        <v>0</v>
      </c>
    </row>
    <row r="39" spans="1:7" x14ac:dyDescent="0.2">
      <c r="A39" s="16" t="s">
        <v>177</v>
      </c>
      <c r="B39" s="143"/>
      <c r="C39" s="144"/>
      <c r="D39" s="143"/>
      <c r="E39" s="143"/>
      <c r="F39" s="143"/>
      <c r="G39" s="149">
        <f t="shared" si="1"/>
        <v>0</v>
      </c>
    </row>
    <row r="40" spans="1:7" x14ac:dyDescent="0.2">
      <c r="A40" s="16" t="s">
        <v>178</v>
      </c>
      <c r="B40" s="143"/>
      <c r="C40" s="144"/>
      <c r="D40" s="143"/>
      <c r="E40" s="143"/>
      <c r="F40" s="143"/>
      <c r="G40" s="149">
        <f t="shared" si="1"/>
        <v>0</v>
      </c>
    </row>
    <row r="41" spans="1:7" x14ac:dyDescent="0.2">
      <c r="A41" s="16" t="s">
        <v>179</v>
      </c>
      <c r="B41" s="143"/>
      <c r="C41" s="144"/>
      <c r="D41" s="143"/>
      <c r="E41" s="143"/>
      <c r="F41" s="143"/>
      <c r="G41" s="149">
        <f t="shared" si="1"/>
        <v>0</v>
      </c>
    </row>
    <row r="42" spans="1:7" x14ac:dyDescent="0.2">
      <c r="A42" s="16" t="s">
        <v>180</v>
      </c>
      <c r="B42" s="143"/>
      <c r="C42" s="144"/>
      <c r="D42" s="143"/>
      <c r="E42" s="143"/>
      <c r="F42" s="143"/>
      <c r="G42" s="149">
        <f t="shared" si="1"/>
        <v>0</v>
      </c>
    </row>
    <row r="43" spans="1:7" x14ac:dyDescent="0.2">
      <c r="A43" s="16" t="s">
        <v>181</v>
      </c>
      <c r="B43" s="143"/>
      <c r="C43" s="144"/>
      <c r="D43" s="143"/>
      <c r="E43" s="143"/>
      <c r="F43" s="143"/>
      <c r="G43" s="149">
        <f t="shared" si="1"/>
        <v>0</v>
      </c>
    </row>
    <row r="44" spans="1:7" x14ac:dyDescent="0.2">
      <c r="A44" s="16" t="s">
        <v>182</v>
      </c>
      <c r="B44" s="143"/>
      <c r="C44" s="144"/>
      <c r="D44" s="143"/>
      <c r="E44" s="143"/>
      <c r="F44" s="143"/>
      <c r="G44" s="149">
        <f t="shared" si="1"/>
        <v>0</v>
      </c>
    </row>
    <row r="45" spans="1:7" x14ac:dyDescent="0.2">
      <c r="A45" s="16" t="s">
        <v>183</v>
      </c>
      <c r="B45" s="143"/>
      <c r="C45" s="144"/>
      <c r="D45" s="143"/>
      <c r="E45" s="143"/>
      <c r="F45" s="143"/>
      <c r="G45" s="149">
        <f t="shared" si="1"/>
        <v>0</v>
      </c>
    </row>
    <row r="46" spans="1:7" x14ac:dyDescent="0.2">
      <c r="A46" s="16" t="s">
        <v>184</v>
      </c>
      <c r="B46" s="143"/>
      <c r="C46" s="144"/>
      <c r="D46" s="143"/>
      <c r="E46" s="143"/>
      <c r="F46" s="143"/>
      <c r="G46" s="149">
        <f t="shared" si="1"/>
        <v>0</v>
      </c>
    </row>
    <row r="47" spans="1:7" x14ac:dyDescent="0.2">
      <c r="A47" s="16" t="s">
        <v>185</v>
      </c>
      <c r="B47" s="143"/>
      <c r="C47" s="144"/>
      <c r="D47" s="143"/>
      <c r="E47" s="143"/>
      <c r="F47" s="143"/>
      <c r="G47" s="149">
        <f t="shared" si="1"/>
        <v>0</v>
      </c>
    </row>
    <row r="48" spans="1:7" x14ac:dyDescent="0.2">
      <c r="A48" s="16" t="s">
        <v>186</v>
      </c>
      <c r="B48" s="143"/>
      <c r="C48" s="144"/>
      <c r="D48" s="143"/>
      <c r="E48" s="143"/>
      <c r="F48" s="143"/>
      <c r="G48" s="149">
        <f t="shared" si="1"/>
        <v>0</v>
      </c>
    </row>
    <row r="49" spans="1:7" x14ac:dyDescent="0.2">
      <c r="A49" s="16" t="s">
        <v>187</v>
      </c>
      <c r="B49" s="143"/>
      <c r="C49" s="144"/>
      <c r="D49" s="143"/>
      <c r="E49" s="143"/>
      <c r="F49" s="143"/>
      <c r="G49" s="149">
        <f t="shared" si="1"/>
        <v>0</v>
      </c>
    </row>
    <row r="50" spans="1:7" x14ac:dyDescent="0.2">
      <c r="A50" s="16" t="s">
        <v>188</v>
      </c>
      <c r="B50" s="143"/>
      <c r="C50" s="144"/>
      <c r="D50" s="143"/>
      <c r="E50" s="143"/>
      <c r="F50" s="143"/>
      <c r="G50" s="149">
        <f t="shared" si="1"/>
        <v>0</v>
      </c>
    </row>
    <row r="51" spans="1:7" x14ac:dyDescent="0.2">
      <c r="A51" s="16" t="s">
        <v>189</v>
      </c>
      <c r="B51" s="143"/>
      <c r="C51" s="144"/>
      <c r="D51" s="143"/>
      <c r="E51" s="143"/>
      <c r="F51" s="143"/>
      <c r="G51" s="149">
        <f t="shared" si="1"/>
        <v>0</v>
      </c>
    </row>
    <row r="52" spans="1:7" x14ac:dyDescent="0.2">
      <c r="A52" s="16" t="s">
        <v>190</v>
      </c>
      <c r="B52" s="143"/>
      <c r="C52" s="144"/>
      <c r="D52" s="143"/>
      <c r="E52" s="143"/>
      <c r="F52" s="143"/>
      <c r="G52" s="149">
        <f t="shared" si="1"/>
        <v>0</v>
      </c>
    </row>
    <row r="53" spans="1:7" x14ac:dyDescent="0.2">
      <c r="A53" s="16" t="s">
        <v>191</v>
      </c>
      <c r="B53" s="143"/>
      <c r="C53" s="144"/>
      <c r="D53" s="143"/>
      <c r="E53" s="143"/>
      <c r="F53" s="143"/>
      <c r="G53" s="149">
        <f t="shared" si="1"/>
        <v>0</v>
      </c>
    </row>
    <row r="54" spans="1:7" x14ac:dyDescent="0.2">
      <c r="A54" s="16" t="s">
        <v>192</v>
      </c>
      <c r="B54" s="143"/>
      <c r="C54" s="144"/>
      <c r="D54" s="143"/>
      <c r="E54" s="143"/>
      <c r="F54" s="143"/>
      <c r="G54" s="149">
        <f t="shared" si="1"/>
        <v>0</v>
      </c>
    </row>
    <row r="55" spans="1:7" x14ac:dyDescent="0.2">
      <c r="A55" s="16" t="s">
        <v>193</v>
      </c>
      <c r="B55" s="143"/>
      <c r="C55" s="144"/>
      <c r="D55" s="143"/>
      <c r="E55" s="143"/>
      <c r="F55" s="143"/>
      <c r="G55" s="149">
        <f t="shared" si="1"/>
        <v>0</v>
      </c>
    </row>
    <row r="56" spans="1:7" x14ac:dyDescent="0.2">
      <c r="A56" s="16" t="s">
        <v>194</v>
      </c>
      <c r="B56" s="143"/>
      <c r="C56" s="144"/>
      <c r="D56" s="143"/>
      <c r="E56" s="143"/>
      <c r="F56" s="143"/>
      <c r="G56" s="149">
        <f t="shared" si="1"/>
        <v>0</v>
      </c>
    </row>
    <row r="57" spans="1:7" x14ac:dyDescent="0.2">
      <c r="A57" s="16" t="s">
        <v>195</v>
      </c>
      <c r="B57" s="143"/>
      <c r="C57" s="144"/>
      <c r="D57" s="143"/>
      <c r="E57" s="143"/>
      <c r="F57" s="143"/>
      <c r="G57" s="149">
        <f t="shared" si="1"/>
        <v>0</v>
      </c>
    </row>
    <row r="58" spans="1:7" x14ac:dyDescent="0.2">
      <c r="A58" s="16" t="s">
        <v>196</v>
      </c>
      <c r="B58" s="143"/>
      <c r="C58" s="144"/>
      <c r="D58" s="143"/>
      <c r="E58" s="143"/>
      <c r="F58" s="143"/>
      <c r="G58" s="149">
        <f t="shared" si="1"/>
        <v>0</v>
      </c>
    </row>
    <row r="59" spans="1:7" x14ac:dyDescent="0.2">
      <c r="A59" s="16" t="s">
        <v>197</v>
      </c>
      <c r="B59" s="143"/>
      <c r="C59" s="144"/>
      <c r="D59" s="143"/>
      <c r="E59" s="143"/>
      <c r="F59" s="143"/>
      <c r="G59" s="149">
        <f t="shared" si="1"/>
        <v>0</v>
      </c>
    </row>
    <row r="60" spans="1:7" x14ac:dyDescent="0.2">
      <c r="A60" s="16" t="s">
        <v>198</v>
      </c>
      <c r="B60" s="143"/>
      <c r="C60" s="144"/>
      <c r="D60" s="143"/>
      <c r="E60" s="143"/>
      <c r="F60" s="143"/>
      <c r="G60" s="149">
        <f t="shared" si="1"/>
        <v>0</v>
      </c>
    </row>
    <row r="61" spans="1:7" x14ac:dyDescent="0.2">
      <c r="A61" s="16" t="s">
        <v>199</v>
      </c>
      <c r="B61" s="143"/>
      <c r="C61" s="144"/>
      <c r="D61" s="143"/>
      <c r="E61" s="143"/>
      <c r="F61" s="143"/>
      <c r="G61" s="149">
        <f t="shared" si="1"/>
        <v>0</v>
      </c>
    </row>
    <row r="62" spans="1:7" x14ac:dyDescent="0.2">
      <c r="A62" s="16" t="s">
        <v>200</v>
      </c>
      <c r="B62" s="143"/>
      <c r="C62" s="144"/>
      <c r="D62" s="143"/>
      <c r="E62" s="143"/>
      <c r="F62" s="143"/>
      <c r="G62" s="149">
        <f t="shared" si="1"/>
        <v>0</v>
      </c>
    </row>
    <row r="63" spans="1:7" x14ac:dyDescent="0.2">
      <c r="A63" s="16" t="s">
        <v>201</v>
      </c>
      <c r="B63" s="143"/>
      <c r="C63" s="144"/>
      <c r="D63" s="143"/>
      <c r="E63" s="143"/>
      <c r="F63" s="143"/>
      <c r="G63" s="149">
        <f t="shared" si="1"/>
        <v>0</v>
      </c>
    </row>
    <row r="64" spans="1:7" x14ac:dyDescent="0.2">
      <c r="A64" s="16" t="s">
        <v>202</v>
      </c>
      <c r="B64" s="143"/>
      <c r="C64" s="144"/>
      <c r="D64" s="143"/>
      <c r="E64" s="143"/>
      <c r="F64" s="143"/>
      <c r="G64" s="149">
        <f t="shared" si="1"/>
        <v>0</v>
      </c>
    </row>
    <row r="65" spans="1:7" x14ac:dyDescent="0.2">
      <c r="A65" s="16" t="s">
        <v>203</v>
      </c>
      <c r="B65" s="143"/>
      <c r="C65" s="144"/>
      <c r="D65" s="143"/>
      <c r="E65" s="143"/>
      <c r="F65" s="143"/>
      <c r="G65" s="149">
        <f t="shared" si="1"/>
        <v>0</v>
      </c>
    </row>
    <row r="66" spans="1:7" x14ac:dyDescent="0.2">
      <c r="A66" s="16" t="s">
        <v>204</v>
      </c>
      <c r="B66" s="143"/>
      <c r="C66" s="144"/>
      <c r="D66" s="143"/>
      <c r="E66" s="143"/>
      <c r="F66" s="143"/>
      <c r="G66" s="149">
        <f t="shared" si="1"/>
        <v>0</v>
      </c>
    </row>
    <row r="67" spans="1:7" x14ac:dyDescent="0.2">
      <c r="A67" s="16" t="s">
        <v>205</v>
      </c>
      <c r="B67" s="143"/>
      <c r="C67" s="144"/>
      <c r="D67" s="143"/>
      <c r="E67" s="143"/>
      <c r="F67" s="143"/>
      <c r="G67" s="149"/>
    </row>
    <row r="68" spans="1:7" x14ac:dyDescent="0.2">
      <c r="A68" s="16" t="s">
        <v>206</v>
      </c>
      <c r="B68" s="143"/>
      <c r="C68" s="144"/>
      <c r="D68" s="143"/>
      <c r="E68" s="143"/>
      <c r="F68" s="143"/>
      <c r="G68" s="149"/>
    </row>
    <row r="69" spans="1:7" x14ac:dyDescent="0.2">
      <c r="A69" s="16" t="s">
        <v>207</v>
      </c>
      <c r="B69" s="143"/>
      <c r="C69" s="144"/>
      <c r="D69" s="143"/>
      <c r="E69" s="143"/>
      <c r="F69" s="143"/>
      <c r="G69" s="149"/>
    </row>
    <row r="70" spans="1:7" x14ac:dyDescent="0.2">
      <c r="A70" s="16" t="s">
        <v>208</v>
      </c>
      <c r="B70" s="143"/>
      <c r="C70" s="144"/>
      <c r="D70" s="143"/>
      <c r="E70" s="143"/>
      <c r="F70" s="143"/>
      <c r="G70" s="149"/>
    </row>
    <row r="71" spans="1:7" x14ac:dyDescent="0.2">
      <c r="A71" s="16" t="s">
        <v>209</v>
      </c>
      <c r="B71" s="143"/>
      <c r="C71" s="144"/>
      <c r="D71" s="143"/>
      <c r="E71" s="143"/>
      <c r="F71" s="143"/>
      <c r="G71" s="149"/>
    </row>
    <row r="72" spans="1:7" x14ac:dyDescent="0.2">
      <c r="A72" s="16" t="s">
        <v>210</v>
      </c>
      <c r="B72" s="143"/>
      <c r="C72" s="144"/>
      <c r="D72" s="143"/>
      <c r="E72" s="143"/>
      <c r="F72" s="143"/>
      <c r="G72" s="149"/>
    </row>
    <row r="73" spans="1:7" x14ac:dyDescent="0.2">
      <c r="A73" s="16" t="s">
        <v>211</v>
      </c>
      <c r="B73" s="143"/>
      <c r="C73" s="144"/>
      <c r="D73" s="143"/>
      <c r="E73" s="143"/>
      <c r="F73" s="143"/>
      <c r="G73" s="149"/>
    </row>
    <row r="74" spans="1:7" x14ac:dyDescent="0.2">
      <c r="A74" s="16" t="s">
        <v>212</v>
      </c>
      <c r="B74" s="143"/>
      <c r="C74" s="144"/>
      <c r="D74" s="143"/>
      <c r="E74" s="143"/>
      <c r="F74" s="143"/>
      <c r="G74" s="149"/>
    </row>
    <row r="75" spans="1:7" x14ac:dyDescent="0.2">
      <c r="A75" s="16" t="s">
        <v>213</v>
      </c>
      <c r="B75" s="143"/>
      <c r="C75" s="144"/>
      <c r="D75" s="143"/>
      <c r="E75" s="143"/>
      <c r="F75" s="143"/>
      <c r="G75" s="149"/>
    </row>
    <row r="76" spans="1:7" x14ac:dyDescent="0.2">
      <c r="A76" s="16" t="s">
        <v>214</v>
      </c>
      <c r="B76" s="143"/>
      <c r="C76" s="144"/>
      <c r="D76" s="143"/>
      <c r="E76" s="143"/>
      <c r="F76" s="143"/>
      <c r="G76" s="149"/>
    </row>
    <row r="77" spans="1:7" x14ac:dyDescent="0.2">
      <c r="A77" s="16" t="s">
        <v>215</v>
      </c>
      <c r="B77" s="143"/>
      <c r="C77" s="144"/>
      <c r="D77" s="143"/>
      <c r="E77" s="143"/>
      <c r="F77" s="143"/>
      <c r="G77" s="149"/>
    </row>
    <row r="78" spans="1:7" x14ac:dyDescent="0.2">
      <c r="A78" s="16" t="s">
        <v>216</v>
      </c>
      <c r="B78" s="143"/>
      <c r="C78" s="144"/>
      <c r="D78" s="143"/>
      <c r="E78" s="143"/>
      <c r="F78" s="143"/>
      <c r="G78" s="149"/>
    </row>
    <row r="79" spans="1:7" x14ac:dyDescent="0.2">
      <c r="A79" s="16" t="s">
        <v>217</v>
      </c>
      <c r="B79" s="143"/>
      <c r="C79" s="144"/>
      <c r="D79" s="143"/>
      <c r="E79" s="143"/>
      <c r="F79" s="143"/>
      <c r="G79" s="149"/>
    </row>
    <row r="80" spans="1:7" x14ac:dyDescent="0.2">
      <c r="A80" s="16" t="s">
        <v>218</v>
      </c>
      <c r="B80" s="143"/>
      <c r="C80" s="144"/>
      <c r="D80" s="143"/>
      <c r="E80" s="143"/>
      <c r="F80" s="143"/>
      <c r="G80" s="149"/>
    </row>
    <row r="81" spans="1:7" x14ac:dyDescent="0.2">
      <c r="A81" s="16" t="s">
        <v>219</v>
      </c>
      <c r="B81" s="143"/>
      <c r="C81" s="144"/>
      <c r="D81" s="143"/>
      <c r="E81" s="143"/>
      <c r="F81" s="143"/>
      <c r="G81" s="149"/>
    </row>
    <row r="82" spans="1:7" x14ac:dyDescent="0.2">
      <c r="A82" s="16" t="s">
        <v>220</v>
      </c>
      <c r="B82" s="143"/>
      <c r="C82" s="144"/>
      <c r="D82" s="143"/>
      <c r="E82" s="143"/>
      <c r="F82" s="143"/>
      <c r="G82" s="149"/>
    </row>
    <row r="83" spans="1:7" x14ac:dyDescent="0.2">
      <c r="A83" s="16" t="s">
        <v>221</v>
      </c>
      <c r="B83" s="143"/>
      <c r="C83" s="144"/>
      <c r="D83" s="143"/>
      <c r="E83" s="143"/>
      <c r="F83" s="143"/>
      <c r="G83" s="149"/>
    </row>
    <row r="84" spans="1:7" x14ac:dyDescent="0.2">
      <c r="A84" s="16" t="s">
        <v>222</v>
      </c>
      <c r="B84" s="143"/>
      <c r="C84" s="144"/>
      <c r="D84" s="143"/>
      <c r="E84" s="143"/>
      <c r="F84" s="143"/>
      <c r="G84" s="149"/>
    </row>
    <row r="85" spans="1:7" x14ac:dyDescent="0.2">
      <c r="A85" s="16" t="s">
        <v>223</v>
      </c>
      <c r="B85" s="143"/>
      <c r="C85" s="144"/>
      <c r="D85" s="143"/>
      <c r="E85" s="143"/>
      <c r="F85" s="143"/>
      <c r="G85" s="149"/>
    </row>
    <row r="86" spans="1:7" x14ac:dyDescent="0.2">
      <c r="A86" s="16" t="s">
        <v>224</v>
      </c>
      <c r="B86" s="143"/>
      <c r="C86" s="144"/>
      <c r="D86" s="143"/>
      <c r="E86" s="143"/>
      <c r="F86" s="143"/>
      <c r="G86" s="149"/>
    </row>
    <row r="87" spans="1:7" x14ac:dyDescent="0.2">
      <c r="A87" s="16" t="s">
        <v>225</v>
      </c>
      <c r="B87" s="143"/>
      <c r="C87" s="144"/>
      <c r="D87" s="143"/>
      <c r="E87" s="143"/>
      <c r="F87" s="143"/>
      <c r="G87" s="149"/>
    </row>
    <row r="88" spans="1:7" x14ac:dyDescent="0.2">
      <c r="A88" s="16" t="s">
        <v>226</v>
      </c>
      <c r="B88" s="143"/>
      <c r="C88" s="144"/>
      <c r="D88" s="143"/>
      <c r="E88" s="143"/>
      <c r="F88" s="143"/>
      <c r="G88" s="149"/>
    </row>
    <row r="89" spans="1:7" x14ac:dyDescent="0.2">
      <c r="A89" s="16" t="s">
        <v>227</v>
      </c>
      <c r="B89" s="143"/>
      <c r="C89" s="144"/>
      <c r="D89" s="143"/>
      <c r="E89" s="143"/>
      <c r="F89" s="143"/>
      <c r="G89" s="149"/>
    </row>
    <row r="90" spans="1:7" x14ac:dyDescent="0.2">
      <c r="A90" s="16" t="s">
        <v>228</v>
      </c>
      <c r="B90" s="143"/>
      <c r="C90" s="144"/>
      <c r="D90" s="143"/>
      <c r="E90" s="143"/>
      <c r="F90" s="143"/>
      <c r="G90" s="149"/>
    </row>
    <row r="91" spans="1:7" x14ac:dyDescent="0.2">
      <c r="A91" s="16" t="s">
        <v>229</v>
      </c>
      <c r="B91" s="143"/>
      <c r="C91" s="144"/>
      <c r="D91" s="143"/>
      <c r="E91" s="143"/>
      <c r="F91" s="143"/>
      <c r="G91" s="149"/>
    </row>
    <row r="92" spans="1:7" x14ac:dyDescent="0.2">
      <c r="A92" s="16" t="s">
        <v>230</v>
      </c>
      <c r="B92" s="143"/>
      <c r="C92" s="144"/>
      <c r="D92" s="143"/>
      <c r="E92" s="143"/>
      <c r="F92" s="143"/>
      <c r="G92" s="149"/>
    </row>
    <row r="93" spans="1:7" x14ac:dyDescent="0.2">
      <c r="A93" s="16" t="s">
        <v>231</v>
      </c>
      <c r="B93" s="143"/>
      <c r="C93" s="144"/>
      <c r="D93" s="143"/>
      <c r="E93" s="143"/>
      <c r="F93" s="143"/>
      <c r="G93" s="149"/>
    </row>
    <row r="94" spans="1:7" x14ac:dyDescent="0.2">
      <c r="A94" s="16" t="s">
        <v>232</v>
      </c>
      <c r="B94" s="143"/>
      <c r="C94" s="144"/>
      <c r="D94" s="143"/>
      <c r="E94" s="143"/>
      <c r="F94" s="143"/>
      <c r="G94" s="149"/>
    </row>
    <row r="95" spans="1:7" x14ac:dyDescent="0.2">
      <c r="A95" s="16" t="s">
        <v>233</v>
      </c>
      <c r="B95" s="143"/>
      <c r="C95" s="144"/>
      <c r="D95" s="143"/>
      <c r="E95" s="143"/>
      <c r="F95" s="143"/>
      <c r="G95" s="149"/>
    </row>
    <row r="96" spans="1:7" x14ac:dyDescent="0.2">
      <c r="A96" s="16" t="s">
        <v>234</v>
      </c>
      <c r="B96" s="143"/>
      <c r="C96" s="144"/>
      <c r="D96" s="143"/>
      <c r="E96" s="143"/>
      <c r="F96" s="143"/>
      <c r="G96" s="149"/>
    </row>
    <row r="97" spans="1:7" x14ac:dyDescent="0.2">
      <c r="A97" s="16" t="s">
        <v>235</v>
      </c>
      <c r="B97" s="143"/>
      <c r="C97" s="144"/>
      <c r="D97" s="143"/>
      <c r="E97" s="143"/>
      <c r="F97" s="143"/>
      <c r="G97" s="149"/>
    </row>
    <row r="98" spans="1:7" x14ac:dyDescent="0.2">
      <c r="A98" s="16" t="s">
        <v>236</v>
      </c>
      <c r="B98" s="143"/>
      <c r="C98" s="144"/>
      <c r="D98" s="143"/>
      <c r="E98" s="143"/>
      <c r="F98" s="143"/>
      <c r="G98" s="149"/>
    </row>
    <row r="99" spans="1:7" x14ac:dyDescent="0.2">
      <c r="A99" s="16" t="s">
        <v>237</v>
      </c>
      <c r="B99" s="143"/>
      <c r="C99" s="144"/>
      <c r="D99" s="143"/>
      <c r="E99" s="143"/>
      <c r="F99" s="143"/>
      <c r="G99" s="149"/>
    </row>
    <row r="100" spans="1:7" x14ac:dyDescent="0.2">
      <c r="A100" s="16" t="s">
        <v>238</v>
      </c>
      <c r="B100" s="143"/>
      <c r="C100" s="144"/>
      <c r="D100" s="143"/>
      <c r="E100" s="143"/>
      <c r="F100" s="143"/>
      <c r="G100" s="149"/>
    </row>
    <row r="101" spans="1:7" x14ac:dyDescent="0.2">
      <c r="A101" s="16" t="s">
        <v>239</v>
      </c>
      <c r="B101" s="143"/>
      <c r="C101" s="144"/>
      <c r="D101" s="143"/>
      <c r="E101" s="143"/>
      <c r="F101" s="143"/>
      <c r="G101" s="149"/>
    </row>
    <row r="102" spans="1:7" x14ac:dyDescent="0.2">
      <c r="A102" s="16" t="s">
        <v>240</v>
      </c>
      <c r="B102" s="143"/>
      <c r="C102" s="144"/>
      <c r="D102" s="143"/>
      <c r="E102" s="143"/>
      <c r="F102" s="143"/>
      <c r="G102" s="149"/>
    </row>
    <row r="103" spans="1:7" x14ac:dyDescent="0.2">
      <c r="A103" s="16" t="s">
        <v>241</v>
      </c>
      <c r="B103" s="143"/>
      <c r="C103" s="144"/>
      <c r="D103" s="143"/>
      <c r="E103" s="143"/>
      <c r="F103" s="143"/>
      <c r="G103" s="149"/>
    </row>
    <row r="104" spans="1:7" x14ac:dyDescent="0.2">
      <c r="A104" s="16" t="s">
        <v>242</v>
      </c>
      <c r="B104" s="143"/>
      <c r="C104" s="144"/>
      <c r="D104" s="143"/>
      <c r="E104" s="143"/>
      <c r="F104" s="143"/>
      <c r="G104" s="149"/>
    </row>
    <row r="105" spans="1:7" x14ac:dyDescent="0.2">
      <c r="A105" s="16" t="s">
        <v>243</v>
      </c>
      <c r="B105" s="143"/>
      <c r="C105" s="144"/>
      <c r="D105" s="143"/>
      <c r="E105" s="143"/>
      <c r="F105" s="143"/>
      <c r="G105" s="149"/>
    </row>
    <row r="106" spans="1:7" x14ac:dyDescent="0.2">
      <c r="A106" s="16" t="s">
        <v>244</v>
      </c>
      <c r="B106" s="143"/>
      <c r="C106" s="144"/>
      <c r="D106" s="143"/>
      <c r="E106" s="143"/>
      <c r="F106" s="143"/>
      <c r="G106" s="149"/>
    </row>
    <row r="107" spans="1:7" x14ac:dyDescent="0.2">
      <c r="A107" s="16" t="s">
        <v>245</v>
      </c>
      <c r="B107" s="143"/>
      <c r="C107" s="144"/>
      <c r="D107" s="143"/>
      <c r="E107" s="143"/>
      <c r="F107" s="143"/>
      <c r="G107" s="149"/>
    </row>
    <row r="108" spans="1:7" x14ac:dyDescent="0.2">
      <c r="A108" s="16" t="s">
        <v>246</v>
      </c>
      <c r="B108" s="143"/>
      <c r="C108" s="144"/>
      <c r="D108" s="143"/>
      <c r="E108" s="143"/>
      <c r="F108" s="143"/>
      <c r="G108" s="149"/>
    </row>
    <row r="109" spans="1:7" x14ac:dyDescent="0.2">
      <c r="A109" s="16" t="s">
        <v>247</v>
      </c>
      <c r="B109" s="143"/>
      <c r="C109" s="144"/>
      <c r="D109" s="143"/>
      <c r="E109" s="143"/>
      <c r="F109" s="143"/>
      <c r="G109" s="149"/>
    </row>
    <row r="110" spans="1:7" x14ac:dyDescent="0.2">
      <c r="A110" s="16" t="s">
        <v>248</v>
      </c>
      <c r="B110" s="143"/>
      <c r="C110" s="144"/>
      <c r="D110" s="143"/>
      <c r="E110" s="143"/>
      <c r="F110" s="143"/>
      <c r="G110" s="149"/>
    </row>
    <row r="111" spans="1:7" x14ac:dyDescent="0.2">
      <c r="A111" s="16" t="s">
        <v>249</v>
      </c>
      <c r="B111" s="143"/>
      <c r="C111" s="144"/>
      <c r="D111" s="143"/>
      <c r="E111" s="143"/>
      <c r="F111" s="143"/>
      <c r="G111" s="149"/>
    </row>
    <row r="112" spans="1:7" x14ac:dyDescent="0.2">
      <c r="A112" s="16" t="s">
        <v>250</v>
      </c>
      <c r="B112" s="143"/>
      <c r="C112" s="144"/>
      <c r="D112" s="143"/>
      <c r="E112" s="143"/>
      <c r="F112" s="143"/>
      <c r="G112" s="149"/>
    </row>
    <row r="113" spans="1:7" x14ac:dyDescent="0.2">
      <c r="A113" s="16" t="s">
        <v>251</v>
      </c>
      <c r="B113" s="143"/>
      <c r="C113" s="144"/>
      <c r="D113" s="143"/>
      <c r="E113" s="143"/>
      <c r="F113" s="143"/>
      <c r="G113" s="149"/>
    </row>
    <row r="114" spans="1:7" x14ac:dyDescent="0.2">
      <c r="A114" s="16" t="s">
        <v>252</v>
      </c>
      <c r="B114" s="143"/>
      <c r="C114" s="144"/>
      <c r="D114" s="143"/>
      <c r="E114" s="143"/>
      <c r="F114" s="143"/>
      <c r="G114" s="149"/>
    </row>
    <row r="115" spans="1:7" x14ac:dyDescent="0.2">
      <c r="A115" s="16" t="s">
        <v>253</v>
      </c>
      <c r="B115" s="143"/>
      <c r="C115" s="144"/>
      <c r="D115" s="143"/>
      <c r="E115" s="143"/>
      <c r="F115" s="143"/>
      <c r="G115" s="149"/>
    </row>
    <row r="116" spans="1:7" x14ac:dyDescent="0.2">
      <c r="A116" s="16" t="s">
        <v>254</v>
      </c>
      <c r="B116" s="143"/>
      <c r="C116" s="144"/>
      <c r="D116" s="143"/>
      <c r="E116" s="143"/>
      <c r="F116" s="143"/>
      <c r="G116" s="149"/>
    </row>
    <row r="117" spans="1:7" x14ac:dyDescent="0.2">
      <c r="A117" s="16" t="s">
        <v>255</v>
      </c>
      <c r="B117" s="143"/>
      <c r="C117" s="144"/>
      <c r="D117" s="143"/>
      <c r="E117" s="143"/>
      <c r="F117" s="143"/>
      <c r="G117" s="149"/>
    </row>
    <row r="118" spans="1:7" x14ac:dyDescent="0.2">
      <c r="A118" s="16" t="s">
        <v>256</v>
      </c>
      <c r="B118" s="143"/>
      <c r="C118" s="144"/>
      <c r="D118" s="143"/>
      <c r="E118" s="143"/>
      <c r="F118" s="143"/>
      <c r="G118" s="149"/>
    </row>
    <row r="119" spans="1:7" x14ac:dyDescent="0.2">
      <c r="A119" s="16" t="s">
        <v>257</v>
      </c>
      <c r="B119" s="143"/>
      <c r="C119" s="144"/>
      <c r="D119" s="143"/>
      <c r="E119" s="143"/>
      <c r="F119" s="143"/>
      <c r="G119" s="149"/>
    </row>
    <row r="120" spans="1:7" x14ac:dyDescent="0.2">
      <c r="A120" s="16" t="s">
        <v>258</v>
      </c>
      <c r="B120" s="143"/>
      <c r="C120" s="144"/>
      <c r="D120" s="143"/>
      <c r="E120" s="143"/>
      <c r="F120" s="143"/>
      <c r="G120" s="149"/>
    </row>
    <row r="121" spans="1:7" x14ac:dyDescent="0.2">
      <c r="A121" s="16" t="s">
        <v>259</v>
      </c>
      <c r="B121" s="143"/>
      <c r="C121" s="144"/>
      <c r="D121" s="143"/>
      <c r="E121" s="143"/>
      <c r="F121" s="143"/>
      <c r="G121" s="149"/>
    </row>
    <row r="122" spans="1:7" x14ac:dyDescent="0.2">
      <c r="A122" s="16" t="s">
        <v>260</v>
      </c>
      <c r="B122" s="143"/>
      <c r="C122" s="144"/>
      <c r="D122" s="143"/>
      <c r="E122" s="143"/>
      <c r="F122" s="143"/>
      <c r="G122" s="149"/>
    </row>
    <row r="123" spans="1:7" x14ac:dyDescent="0.2">
      <c r="A123" s="16" t="s">
        <v>261</v>
      </c>
      <c r="B123" s="143"/>
      <c r="C123" s="144"/>
      <c r="D123" s="143"/>
      <c r="E123" s="143"/>
      <c r="F123" s="143"/>
      <c r="G123" s="149"/>
    </row>
    <row r="124" spans="1:7" x14ac:dyDescent="0.2">
      <c r="A124" s="16" t="s">
        <v>262</v>
      </c>
      <c r="B124" s="143"/>
      <c r="C124" s="144"/>
      <c r="D124" s="143"/>
      <c r="E124" s="143"/>
      <c r="F124" s="143"/>
      <c r="G124" s="149"/>
    </row>
    <row r="125" spans="1:7" x14ac:dyDescent="0.2">
      <c r="A125" s="16" t="s">
        <v>263</v>
      </c>
      <c r="B125" s="143"/>
      <c r="C125" s="144"/>
      <c r="D125" s="143"/>
      <c r="E125" s="143"/>
      <c r="F125" s="143"/>
      <c r="G125" s="149"/>
    </row>
    <row r="126" spans="1:7" x14ac:dyDescent="0.2">
      <c r="A126" s="16" t="s">
        <v>264</v>
      </c>
      <c r="B126" s="143"/>
      <c r="C126" s="144"/>
      <c r="D126" s="143"/>
      <c r="E126" s="143"/>
      <c r="F126" s="143"/>
      <c r="G126" s="149"/>
    </row>
    <row r="127" spans="1:7" x14ac:dyDescent="0.2">
      <c r="A127" s="16" t="s">
        <v>265</v>
      </c>
      <c r="B127" s="143"/>
      <c r="C127" s="144"/>
      <c r="D127" s="143"/>
      <c r="E127" s="143"/>
      <c r="F127" s="143"/>
      <c r="G127" s="149"/>
    </row>
    <row r="128" spans="1:7" x14ac:dyDescent="0.2">
      <c r="A128" s="16" t="s">
        <v>266</v>
      </c>
      <c r="B128" s="143"/>
      <c r="C128" s="144"/>
      <c r="D128" s="143"/>
      <c r="E128" s="143"/>
      <c r="F128" s="143"/>
      <c r="G128" s="149"/>
    </row>
    <row r="129" spans="1:7" x14ac:dyDescent="0.2">
      <c r="A129" s="16" t="s">
        <v>267</v>
      </c>
      <c r="B129" s="143"/>
      <c r="C129" s="144"/>
      <c r="D129" s="143"/>
      <c r="E129" s="143"/>
      <c r="F129" s="143"/>
      <c r="G129" s="149"/>
    </row>
    <row r="130" spans="1:7" x14ac:dyDescent="0.2">
      <c r="A130" s="16" t="s">
        <v>268</v>
      </c>
      <c r="B130" s="143"/>
      <c r="C130" s="144"/>
      <c r="D130" s="143"/>
      <c r="E130" s="143"/>
      <c r="F130" s="143"/>
      <c r="G130" s="149"/>
    </row>
    <row r="131" spans="1:7" x14ac:dyDescent="0.2">
      <c r="A131" s="16" t="s">
        <v>269</v>
      </c>
      <c r="B131" s="143"/>
      <c r="C131" s="144"/>
      <c r="D131" s="143"/>
      <c r="E131" s="143"/>
      <c r="F131" s="143"/>
      <c r="G131" s="149"/>
    </row>
    <row r="132" spans="1:7" x14ac:dyDescent="0.2">
      <c r="A132" s="16" t="s">
        <v>270</v>
      </c>
      <c r="B132" s="143"/>
      <c r="C132" s="144"/>
      <c r="D132" s="143"/>
      <c r="E132" s="143"/>
      <c r="F132" s="143"/>
      <c r="G132" s="149"/>
    </row>
    <row r="133" spans="1:7" x14ac:dyDescent="0.2">
      <c r="A133" s="16" t="s">
        <v>271</v>
      </c>
      <c r="B133" s="143"/>
      <c r="C133" s="144"/>
      <c r="D133" s="143"/>
      <c r="E133" s="143"/>
      <c r="F133" s="143"/>
      <c r="G133" s="149"/>
    </row>
    <row r="134" spans="1:7" x14ac:dyDescent="0.2">
      <c r="A134" s="16" t="s">
        <v>272</v>
      </c>
      <c r="B134" s="143"/>
      <c r="C134" s="144"/>
      <c r="D134" s="143"/>
      <c r="E134" s="143"/>
      <c r="F134" s="143"/>
      <c r="G134" s="149"/>
    </row>
    <row r="135" spans="1:7" x14ac:dyDescent="0.2">
      <c r="A135" s="16" t="s">
        <v>273</v>
      </c>
      <c r="B135" s="143"/>
      <c r="C135" s="144"/>
      <c r="D135" s="143"/>
      <c r="E135" s="143"/>
      <c r="F135" s="143"/>
      <c r="G135" s="149"/>
    </row>
    <row r="136" spans="1:7" x14ac:dyDescent="0.2">
      <c r="A136" s="16" t="s">
        <v>274</v>
      </c>
      <c r="B136" s="143"/>
      <c r="C136" s="144"/>
      <c r="D136" s="143"/>
      <c r="E136" s="143"/>
      <c r="F136" s="143"/>
      <c r="G136" s="149"/>
    </row>
    <row r="137" spans="1:7" x14ac:dyDescent="0.2">
      <c r="A137" s="16" t="s">
        <v>275</v>
      </c>
      <c r="B137" s="143"/>
      <c r="C137" s="144"/>
      <c r="D137" s="143"/>
      <c r="E137" s="143"/>
      <c r="F137" s="143"/>
      <c r="G137" s="149"/>
    </row>
    <row r="138" spans="1:7" x14ac:dyDescent="0.2">
      <c r="A138" s="16" t="s">
        <v>276</v>
      </c>
      <c r="B138" s="143"/>
      <c r="C138" s="144"/>
      <c r="D138" s="143"/>
      <c r="E138" s="143"/>
      <c r="F138" s="143"/>
      <c r="G138" s="149"/>
    </row>
    <row r="139" spans="1:7" x14ac:dyDescent="0.2">
      <c r="A139" s="16" t="s">
        <v>277</v>
      </c>
      <c r="B139" s="143"/>
      <c r="C139" s="144"/>
      <c r="D139" s="143"/>
      <c r="E139" s="143"/>
      <c r="F139" s="143"/>
      <c r="G139" s="149"/>
    </row>
    <row r="140" spans="1:7" x14ac:dyDescent="0.2">
      <c r="A140" s="16" t="s">
        <v>278</v>
      </c>
      <c r="B140" s="143"/>
      <c r="C140" s="144"/>
      <c r="D140" s="143"/>
      <c r="E140" s="143"/>
      <c r="F140" s="143"/>
      <c r="G140" s="149"/>
    </row>
    <row r="141" spans="1:7" x14ac:dyDescent="0.2">
      <c r="A141" s="16" t="s">
        <v>279</v>
      </c>
      <c r="B141" s="143"/>
      <c r="C141" s="144"/>
      <c r="D141" s="143"/>
      <c r="E141" s="143"/>
      <c r="F141" s="143"/>
      <c r="G141" s="149"/>
    </row>
    <row r="142" spans="1:7" x14ac:dyDescent="0.2">
      <c r="A142" s="16" t="s">
        <v>280</v>
      </c>
      <c r="B142" s="143"/>
      <c r="C142" s="144"/>
      <c r="D142" s="143"/>
      <c r="E142" s="143"/>
      <c r="F142" s="143"/>
      <c r="G142" s="149"/>
    </row>
    <row r="143" spans="1:7" x14ac:dyDescent="0.2">
      <c r="A143" s="16" t="s">
        <v>281</v>
      </c>
      <c r="B143" s="143"/>
      <c r="C143" s="144"/>
      <c r="D143" s="143"/>
      <c r="E143" s="143"/>
      <c r="F143" s="143"/>
      <c r="G143" s="149"/>
    </row>
    <row r="144" spans="1:7" x14ac:dyDescent="0.2">
      <c r="A144" s="16" t="s">
        <v>282</v>
      </c>
      <c r="B144" s="143"/>
      <c r="C144" s="144"/>
      <c r="D144" s="143"/>
      <c r="E144" s="143"/>
      <c r="F144" s="143"/>
      <c r="G144" s="149"/>
    </row>
    <row r="145" spans="1:7" x14ac:dyDescent="0.2">
      <c r="A145" s="16" t="s">
        <v>283</v>
      </c>
      <c r="B145" s="143"/>
      <c r="C145" s="144"/>
      <c r="D145" s="143"/>
      <c r="E145" s="143"/>
      <c r="F145" s="143"/>
      <c r="G145" s="149"/>
    </row>
    <row r="146" spans="1:7" x14ac:dyDescent="0.2">
      <c r="A146" s="16" t="s">
        <v>284</v>
      </c>
      <c r="B146" s="143"/>
      <c r="C146" s="144"/>
      <c r="D146" s="143"/>
      <c r="E146" s="143"/>
      <c r="F146" s="143"/>
      <c r="G146" s="149"/>
    </row>
    <row r="147" spans="1:7" x14ac:dyDescent="0.2">
      <c r="A147" s="16" t="s">
        <v>285</v>
      </c>
      <c r="B147" s="143"/>
      <c r="C147" s="144"/>
      <c r="D147" s="143"/>
      <c r="E147" s="143"/>
      <c r="F147" s="143"/>
      <c r="G147" s="149"/>
    </row>
    <row r="148" spans="1:7" x14ac:dyDescent="0.2">
      <c r="A148" s="16" t="s">
        <v>286</v>
      </c>
      <c r="B148" s="143"/>
      <c r="C148" s="144"/>
      <c r="D148" s="143"/>
      <c r="E148" s="143"/>
      <c r="F148" s="143"/>
      <c r="G148" s="149"/>
    </row>
    <row r="149" spans="1:7" x14ac:dyDescent="0.2">
      <c r="A149" s="16" t="s">
        <v>287</v>
      </c>
      <c r="B149" s="143"/>
      <c r="C149" s="144"/>
      <c r="D149" s="143"/>
      <c r="E149" s="143"/>
      <c r="F149" s="143"/>
      <c r="G149" s="149"/>
    </row>
    <row r="150" spans="1:7" x14ac:dyDescent="0.2">
      <c r="A150" s="16" t="s">
        <v>288</v>
      </c>
      <c r="B150" s="143"/>
      <c r="C150" s="144"/>
      <c r="D150" s="143"/>
      <c r="E150" s="143"/>
      <c r="F150" s="143"/>
      <c r="G150" s="149"/>
    </row>
    <row r="151" spans="1:7" x14ac:dyDescent="0.2">
      <c r="A151" s="16" t="s">
        <v>289</v>
      </c>
      <c r="B151" s="143"/>
      <c r="C151" s="144"/>
      <c r="D151" s="143"/>
      <c r="E151" s="143"/>
      <c r="F151" s="143"/>
      <c r="G151" s="149"/>
    </row>
    <row r="152" spans="1:7" x14ac:dyDescent="0.2">
      <c r="A152" s="16" t="s">
        <v>290</v>
      </c>
      <c r="B152" s="143"/>
      <c r="C152" s="144"/>
      <c r="D152" s="143"/>
      <c r="E152" s="143"/>
      <c r="F152" s="143"/>
      <c r="G152" s="149"/>
    </row>
    <row r="153" spans="1:7" x14ac:dyDescent="0.2">
      <c r="A153" s="16" t="s">
        <v>291</v>
      </c>
      <c r="B153" s="143"/>
      <c r="C153" s="144"/>
      <c r="D153" s="143"/>
      <c r="E153" s="143"/>
      <c r="F153" s="143"/>
      <c r="G153" s="149"/>
    </row>
    <row r="154" spans="1:7" x14ac:dyDescent="0.2">
      <c r="A154" s="16" t="s">
        <v>292</v>
      </c>
      <c r="B154" s="143"/>
      <c r="C154" s="144"/>
      <c r="D154" s="143"/>
      <c r="E154" s="143"/>
      <c r="F154" s="143"/>
      <c r="G154" s="149"/>
    </row>
    <row r="155" spans="1:7" x14ac:dyDescent="0.2">
      <c r="A155" s="16" t="s">
        <v>293</v>
      </c>
      <c r="B155" s="143"/>
      <c r="C155" s="144"/>
      <c r="D155" s="143"/>
      <c r="E155" s="143"/>
      <c r="F155" s="143"/>
      <c r="G155" s="149"/>
    </row>
    <row r="156" spans="1:7" x14ac:dyDescent="0.2">
      <c r="A156" s="16" t="s">
        <v>294</v>
      </c>
      <c r="B156" s="143"/>
      <c r="C156" s="144"/>
      <c r="D156" s="143"/>
      <c r="E156" s="143"/>
      <c r="F156" s="143"/>
      <c r="G156" s="149"/>
    </row>
    <row r="157" spans="1:7" x14ac:dyDescent="0.2">
      <c r="A157" s="16" t="s">
        <v>295</v>
      </c>
      <c r="B157" s="143"/>
      <c r="C157" s="144"/>
      <c r="D157" s="143"/>
      <c r="E157" s="143"/>
      <c r="F157" s="143"/>
      <c r="G157" s="149"/>
    </row>
    <row r="158" spans="1:7" x14ac:dyDescent="0.2">
      <c r="A158" s="16" t="s">
        <v>296</v>
      </c>
      <c r="B158" s="143"/>
      <c r="C158" s="144"/>
      <c r="D158" s="143"/>
      <c r="E158" s="143"/>
      <c r="F158" s="143"/>
      <c r="G158" s="149"/>
    </row>
    <row r="159" spans="1:7" x14ac:dyDescent="0.2">
      <c r="A159" s="16" t="s">
        <v>297</v>
      </c>
      <c r="B159" s="143"/>
      <c r="C159" s="144"/>
      <c r="D159" s="143"/>
      <c r="E159" s="143"/>
      <c r="F159" s="143"/>
      <c r="G159" s="149"/>
    </row>
    <row r="160" spans="1:7" x14ac:dyDescent="0.2">
      <c r="A160" s="16" t="s">
        <v>298</v>
      </c>
      <c r="B160" s="143"/>
      <c r="C160" s="144"/>
      <c r="D160" s="143"/>
      <c r="E160" s="143"/>
      <c r="F160" s="143"/>
      <c r="G160" s="149"/>
    </row>
    <row r="161" spans="1:7" x14ac:dyDescent="0.2">
      <c r="A161" s="16" t="s">
        <v>299</v>
      </c>
      <c r="B161" s="143"/>
      <c r="C161" s="144"/>
      <c r="D161" s="143"/>
      <c r="E161" s="143"/>
      <c r="F161" s="143"/>
      <c r="G161" s="149"/>
    </row>
    <row r="162" spans="1:7" x14ac:dyDescent="0.2">
      <c r="A162" s="16" t="s">
        <v>300</v>
      </c>
      <c r="B162" s="143"/>
      <c r="C162" s="144"/>
      <c r="D162" s="143"/>
      <c r="E162" s="143"/>
      <c r="F162" s="143"/>
      <c r="G162" s="149"/>
    </row>
    <row r="163" spans="1:7" x14ac:dyDescent="0.2">
      <c r="A163" s="16" t="s">
        <v>301</v>
      </c>
      <c r="B163" s="143"/>
      <c r="C163" s="144"/>
      <c r="D163" s="143"/>
      <c r="E163" s="143"/>
      <c r="F163" s="143"/>
      <c r="G163" s="149"/>
    </row>
    <row r="164" spans="1:7" x14ac:dyDescent="0.2">
      <c r="A164" s="16" t="s">
        <v>302</v>
      </c>
      <c r="B164" s="143"/>
      <c r="C164" s="144"/>
      <c r="D164" s="143"/>
      <c r="E164" s="143"/>
      <c r="F164" s="143"/>
      <c r="G164" s="149"/>
    </row>
    <row r="165" spans="1:7" x14ac:dyDescent="0.2">
      <c r="A165" s="16" t="s">
        <v>303</v>
      </c>
      <c r="B165" s="143"/>
      <c r="C165" s="144"/>
      <c r="D165" s="143"/>
      <c r="E165" s="143"/>
      <c r="F165" s="143"/>
      <c r="G165" s="149"/>
    </row>
    <row r="166" spans="1:7" x14ac:dyDescent="0.2">
      <c r="A166" s="16" t="s">
        <v>304</v>
      </c>
      <c r="B166" s="143"/>
      <c r="C166" s="144"/>
      <c r="D166" s="143"/>
      <c r="E166" s="143"/>
      <c r="F166" s="143"/>
      <c r="G166" s="149"/>
    </row>
    <row r="167" spans="1:7" x14ac:dyDescent="0.2">
      <c r="A167" s="16" t="s">
        <v>305</v>
      </c>
      <c r="B167" s="143"/>
      <c r="C167" s="144"/>
      <c r="D167" s="143"/>
      <c r="E167" s="143"/>
      <c r="F167" s="143"/>
      <c r="G167" s="149"/>
    </row>
    <row r="168" spans="1:7" x14ac:dyDescent="0.2">
      <c r="A168" s="16" t="s">
        <v>306</v>
      </c>
      <c r="B168" s="143"/>
      <c r="C168" s="144"/>
      <c r="D168" s="143"/>
      <c r="E168" s="143"/>
      <c r="F168" s="143"/>
      <c r="G168" s="149"/>
    </row>
    <row r="169" spans="1:7" x14ac:dyDescent="0.2">
      <c r="A169" s="16" t="s">
        <v>307</v>
      </c>
      <c r="B169" s="143"/>
      <c r="C169" s="144"/>
      <c r="D169" s="143"/>
      <c r="E169" s="143"/>
      <c r="F169" s="143"/>
      <c r="G169" s="149"/>
    </row>
    <row r="170" spans="1:7" x14ac:dyDescent="0.2">
      <c r="A170" s="16" t="s">
        <v>308</v>
      </c>
      <c r="B170" s="143"/>
      <c r="C170" s="144"/>
      <c r="D170" s="143"/>
      <c r="E170" s="143"/>
      <c r="F170" s="143"/>
      <c r="G170" s="149"/>
    </row>
    <row r="171" spans="1:7" x14ac:dyDescent="0.2">
      <c r="A171" s="16" t="s">
        <v>309</v>
      </c>
      <c r="B171" s="143"/>
      <c r="C171" s="144"/>
      <c r="D171" s="143"/>
      <c r="E171" s="143"/>
      <c r="F171" s="143"/>
      <c r="G171" s="149"/>
    </row>
    <row r="172" spans="1:7" x14ac:dyDescent="0.2">
      <c r="A172" s="16" t="s">
        <v>310</v>
      </c>
      <c r="B172" s="143"/>
      <c r="C172" s="144"/>
      <c r="D172" s="143"/>
      <c r="E172" s="143"/>
      <c r="F172" s="143"/>
      <c r="G172" s="149"/>
    </row>
    <row r="173" spans="1:7" x14ac:dyDescent="0.2">
      <c r="A173" s="16" t="s">
        <v>311</v>
      </c>
      <c r="B173" s="143"/>
      <c r="C173" s="144"/>
      <c r="D173" s="143"/>
      <c r="E173" s="143"/>
      <c r="F173" s="143"/>
      <c r="G173" s="149"/>
    </row>
    <row r="174" spans="1:7" x14ac:dyDescent="0.2">
      <c r="A174" s="16" t="s">
        <v>312</v>
      </c>
      <c r="B174" s="143"/>
      <c r="C174" s="144"/>
      <c r="D174" s="143"/>
      <c r="E174" s="143"/>
      <c r="F174" s="143"/>
      <c r="G174" s="149"/>
    </row>
    <row r="175" spans="1:7" x14ac:dyDescent="0.2">
      <c r="A175" s="16" t="s">
        <v>313</v>
      </c>
      <c r="B175" s="143"/>
      <c r="C175" s="144"/>
      <c r="D175" s="143"/>
      <c r="E175" s="143"/>
      <c r="F175" s="143"/>
      <c r="G175" s="149"/>
    </row>
    <row r="176" spans="1:7" x14ac:dyDescent="0.2">
      <c r="A176" s="16" t="s">
        <v>314</v>
      </c>
      <c r="B176" s="143"/>
      <c r="C176" s="144"/>
      <c r="D176" s="143"/>
      <c r="E176" s="143"/>
      <c r="F176" s="143"/>
      <c r="G176" s="149"/>
    </row>
    <row r="177" spans="1:7" x14ac:dyDescent="0.2">
      <c r="A177" s="16" t="s">
        <v>315</v>
      </c>
      <c r="B177" s="143"/>
      <c r="C177" s="144"/>
      <c r="D177" s="143"/>
      <c r="E177" s="143"/>
      <c r="F177" s="143"/>
      <c r="G177" s="149"/>
    </row>
    <row r="178" spans="1:7" x14ac:dyDescent="0.2">
      <c r="A178" s="16" t="s">
        <v>316</v>
      </c>
      <c r="B178" s="143"/>
      <c r="C178" s="144"/>
      <c r="D178" s="143"/>
      <c r="E178" s="143"/>
      <c r="F178" s="143"/>
      <c r="G178" s="149"/>
    </row>
    <row r="179" spans="1:7" x14ac:dyDescent="0.2">
      <c r="A179" s="16" t="s">
        <v>317</v>
      </c>
      <c r="B179" s="143"/>
      <c r="C179" s="144"/>
      <c r="D179" s="143"/>
      <c r="E179" s="143"/>
      <c r="F179" s="143"/>
      <c r="G179" s="149"/>
    </row>
    <row r="180" spans="1:7" x14ac:dyDescent="0.2">
      <c r="A180" s="16" t="s">
        <v>318</v>
      </c>
      <c r="B180" s="143"/>
      <c r="C180" s="144"/>
      <c r="D180" s="143"/>
      <c r="E180" s="143"/>
      <c r="F180" s="143"/>
      <c r="G180" s="149"/>
    </row>
    <row r="181" spans="1:7" x14ac:dyDescent="0.2">
      <c r="A181" s="16" t="s">
        <v>319</v>
      </c>
      <c r="B181" s="143"/>
      <c r="C181" s="144"/>
      <c r="D181" s="143"/>
      <c r="E181" s="143"/>
      <c r="F181" s="143"/>
      <c r="G181" s="149"/>
    </row>
    <row r="182" spans="1:7" x14ac:dyDescent="0.2">
      <c r="A182" s="16" t="s">
        <v>320</v>
      </c>
      <c r="B182" s="143"/>
      <c r="C182" s="144"/>
      <c r="D182" s="143"/>
      <c r="E182" s="143"/>
      <c r="F182" s="143"/>
      <c r="G182" s="149"/>
    </row>
    <row r="183" spans="1:7" x14ac:dyDescent="0.2">
      <c r="A183" s="16" t="s">
        <v>321</v>
      </c>
      <c r="B183" s="143"/>
      <c r="C183" s="144"/>
      <c r="D183" s="143"/>
      <c r="E183" s="143"/>
      <c r="F183" s="143"/>
      <c r="G183" s="149"/>
    </row>
    <row r="184" spans="1:7" x14ac:dyDescent="0.2">
      <c r="A184" s="16" t="s">
        <v>322</v>
      </c>
      <c r="B184" s="143"/>
      <c r="C184" s="144"/>
      <c r="D184" s="143"/>
      <c r="E184" s="143"/>
      <c r="F184" s="143"/>
      <c r="G184" s="149"/>
    </row>
    <row r="185" spans="1:7" x14ac:dyDescent="0.2">
      <c r="A185" s="16" t="s">
        <v>323</v>
      </c>
      <c r="B185" s="143"/>
      <c r="C185" s="144"/>
      <c r="D185" s="143"/>
      <c r="E185" s="143"/>
      <c r="F185" s="143"/>
      <c r="G185" s="149"/>
    </row>
    <row r="186" spans="1:7" x14ac:dyDescent="0.2">
      <c r="A186" s="16" t="s">
        <v>324</v>
      </c>
      <c r="B186" s="143"/>
      <c r="C186" s="144"/>
      <c r="D186" s="143"/>
      <c r="E186" s="143"/>
      <c r="F186" s="143"/>
      <c r="G186" s="149"/>
    </row>
    <row r="187" spans="1:7" x14ac:dyDescent="0.2">
      <c r="A187" s="16" t="s">
        <v>325</v>
      </c>
      <c r="B187" s="143"/>
      <c r="C187" s="144"/>
      <c r="D187" s="143"/>
      <c r="E187" s="143"/>
      <c r="F187" s="143"/>
      <c r="G187" s="149"/>
    </row>
    <row r="188" spans="1:7" x14ac:dyDescent="0.2">
      <c r="A188" s="16" t="s">
        <v>326</v>
      </c>
      <c r="B188" s="143"/>
      <c r="C188" s="144"/>
      <c r="D188" s="143"/>
      <c r="E188" s="143"/>
      <c r="F188" s="143"/>
      <c r="G188" s="149"/>
    </row>
    <row r="189" spans="1:7" x14ac:dyDescent="0.2">
      <c r="A189" s="16" t="s">
        <v>327</v>
      </c>
      <c r="B189" s="143"/>
      <c r="C189" s="144"/>
      <c r="D189" s="143"/>
      <c r="E189" s="143"/>
      <c r="F189" s="143"/>
      <c r="G189" s="149"/>
    </row>
    <row r="190" spans="1:7" x14ac:dyDescent="0.2">
      <c r="A190" s="16" t="s">
        <v>328</v>
      </c>
      <c r="B190" s="143"/>
      <c r="C190" s="144"/>
      <c r="D190" s="143"/>
      <c r="E190" s="143"/>
      <c r="F190" s="143"/>
      <c r="G190" s="149"/>
    </row>
    <row r="191" spans="1:7" x14ac:dyDescent="0.2">
      <c r="A191" s="16" t="s">
        <v>329</v>
      </c>
      <c r="B191" s="143"/>
      <c r="C191" s="144"/>
      <c r="D191" s="143"/>
      <c r="E191" s="143"/>
      <c r="F191" s="143"/>
      <c r="G191" s="149"/>
    </row>
    <row r="192" spans="1:7" x14ac:dyDescent="0.2">
      <c r="A192" s="16" t="s">
        <v>330</v>
      </c>
      <c r="B192" s="143"/>
      <c r="C192" s="144"/>
      <c r="D192" s="143"/>
      <c r="E192" s="143"/>
      <c r="F192" s="143"/>
      <c r="G192" s="149"/>
    </row>
    <row r="193" spans="1:7" x14ac:dyDescent="0.2">
      <c r="A193" s="16" t="s">
        <v>331</v>
      </c>
      <c r="B193" s="143"/>
      <c r="C193" s="144"/>
      <c r="D193" s="143"/>
      <c r="E193" s="143"/>
      <c r="F193" s="143"/>
      <c r="G193" s="149"/>
    </row>
    <row r="194" spans="1:7" x14ac:dyDescent="0.2">
      <c r="A194" s="16" t="s">
        <v>332</v>
      </c>
      <c r="B194" s="143"/>
      <c r="C194" s="144"/>
      <c r="D194" s="143"/>
      <c r="E194" s="143"/>
      <c r="F194" s="143"/>
      <c r="G194" s="149"/>
    </row>
    <row r="195" spans="1:7" x14ac:dyDescent="0.2">
      <c r="A195" s="16" t="s">
        <v>333</v>
      </c>
      <c r="B195" s="143"/>
      <c r="C195" s="144"/>
      <c r="D195" s="143"/>
      <c r="E195" s="143"/>
      <c r="F195" s="143"/>
      <c r="G195" s="149"/>
    </row>
    <row r="196" spans="1:7" x14ac:dyDescent="0.2">
      <c r="A196" s="16" t="s">
        <v>334</v>
      </c>
      <c r="B196" s="143"/>
      <c r="C196" s="144"/>
      <c r="D196" s="143"/>
      <c r="E196" s="143"/>
      <c r="F196" s="143"/>
      <c r="G196" s="149"/>
    </row>
    <row r="197" spans="1:7" x14ac:dyDescent="0.2">
      <c r="A197" s="16" t="s">
        <v>335</v>
      </c>
      <c r="B197" s="143"/>
      <c r="C197" s="144"/>
      <c r="D197" s="143"/>
      <c r="E197" s="143"/>
      <c r="F197" s="143"/>
      <c r="G197" s="149"/>
    </row>
    <row r="198" spans="1:7" x14ac:dyDescent="0.2">
      <c r="A198" s="16" t="s">
        <v>336</v>
      </c>
      <c r="B198" s="143"/>
      <c r="C198" s="144"/>
      <c r="D198" s="143"/>
      <c r="E198" s="143"/>
      <c r="F198" s="143"/>
      <c r="G198" s="149"/>
    </row>
    <row r="199" spans="1:7" x14ac:dyDescent="0.2">
      <c r="A199" s="16" t="s">
        <v>337</v>
      </c>
      <c r="B199" s="143"/>
      <c r="C199" s="144"/>
      <c r="D199" s="143"/>
      <c r="E199" s="143"/>
      <c r="F199" s="143"/>
      <c r="G199" s="149"/>
    </row>
    <row r="200" spans="1:7" x14ac:dyDescent="0.2">
      <c r="A200" s="16" t="s">
        <v>338</v>
      </c>
      <c r="B200" s="143"/>
      <c r="C200" s="144"/>
      <c r="D200" s="143"/>
      <c r="E200" s="143"/>
      <c r="F200" s="143"/>
      <c r="G200" s="149"/>
    </row>
    <row r="201" spans="1:7" x14ac:dyDescent="0.2">
      <c r="A201" s="16" t="s">
        <v>339</v>
      </c>
      <c r="B201" s="143"/>
      <c r="C201" s="144"/>
      <c r="D201" s="143"/>
      <c r="E201" s="143"/>
      <c r="F201" s="143"/>
      <c r="G201" s="149"/>
    </row>
    <row r="202" spans="1:7" x14ac:dyDescent="0.2">
      <c r="A202" s="16" t="s">
        <v>340</v>
      </c>
      <c r="B202" s="143"/>
      <c r="C202" s="144"/>
      <c r="D202" s="143"/>
      <c r="E202" s="143"/>
      <c r="F202" s="143"/>
      <c r="G202" s="149"/>
    </row>
    <row r="203" spans="1:7" x14ac:dyDescent="0.2">
      <c r="A203" s="16" t="s">
        <v>341</v>
      </c>
      <c r="B203" s="143"/>
      <c r="C203" s="144"/>
      <c r="D203" s="143"/>
      <c r="E203" s="143"/>
      <c r="F203" s="143"/>
      <c r="G203" s="149"/>
    </row>
    <row r="204" spans="1:7" x14ac:dyDescent="0.2">
      <c r="A204" s="16" t="s">
        <v>342</v>
      </c>
      <c r="B204" s="143"/>
      <c r="C204" s="144"/>
      <c r="D204" s="143"/>
      <c r="E204" s="143"/>
      <c r="F204" s="143"/>
      <c r="G204" s="149"/>
    </row>
    <row r="205" spans="1:7" x14ac:dyDescent="0.2">
      <c r="A205" s="16" t="s">
        <v>343</v>
      </c>
      <c r="B205" s="143"/>
      <c r="C205" s="144"/>
      <c r="D205" s="143"/>
      <c r="E205" s="143"/>
      <c r="F205" s="143"/>
      <c r="G205" s="149"/>
    </row>
    <row r="206" spans="1:7" x14ac:dyDescent="0.2">
      <c r="A206" s="16" t="s">
        <v>344</v>
      </c>
      <c r="B206" s="143"/>
      <c r="C206" s="144"/>
      <c r="D206" s="143"/>
      <c r="E206" s="143"/>
      <c r="F206" s="143"/>
      <c r="G206" s="149"/>
    </row>
    <row r="207" spans="1:7" x14ac:dyDescent="0.2">
      <c r="A207" s="16" t="s">
        <v>345</v>
      </c>
      <c r="B207" s="143"/>
      <c r="C207" s="144"/>
      <c r="D207" s="143"/>
      <c r="E207" s="143"/>
      <c r="F207" s="143"/>
      <c r="G207" s="149"/>
    </row>
    <row r="208" spans="1:7" x14ac:dyDescent="0.2">
      <c r="A208" s="16" t="s">
        <v>346</v>
      </c>
      <c r="B208" s="143"/>
      <c r="C208" s="144"/>
      <c r="D208" s="143"/>
      <c r="E208" s="143"/>
      <c r="F208" s="143"/>
      <c r="G208" s="149"/>
    </row>
    <row r="209" spans="1:7" x14ac:dyDescent="0.2">
      <c r="A209" s="16" t="s">
        <v>347</v>
      </c>
      <c r="B209" s="143"/>
      <c r="C209" s="144"/>
      <c r="D209" s="143"/>
      <c r="E209" s="143"/>
      <c r="F209" s="143"/>
      <c r="G209" s="149"/>
    </row>
    <row r="210" spans="1:7" x14ac:dyDescent="0.2">
      <c r="A210" s="16" t="s">
        <v>348</v>
      </c>
      <c r="B210" s="143"/>
      <c r="C210" s="144"/>
      <c r="D210" s="143"/>
      <c r="E210" s="143"/>
      <c r="F210" s="143"/>
      <c r="G210" s="149"/>
    </row>
    <row r="211" spans="1:7" x14ac:dyDescent="0.2">
      <c r="A211" s="16" t="s">
        <v>349</v>
      </c>
      <c r="B211" s="143"/>
      <c r="C211" s="144"/>
      <c r="D211" s="143"/>
      <c r="E211" s="143"/>
      <c r="F211" s="143"/>
      <c r="G211" s="149"/>
    </row>
    <row r="212" spans="1:7" x14ac:dyDescent="0.2">
      <c r="A212" s="16" t="s">
        <v>350</v>
      </c>
      <c r="B212" s="143"/>
      <c r="C212" s="144"/>
      <c r="D212" s="143"/>
      <c r="E212" s="143"/>
      <c r="F212" s="143"/>
      <c r="G212" s="149"/>
    </row>
    <row r="213" spans="1:7" x14ac:dyDescent="0.2">
      <c r="A213" s="16" t="s">
        <v>351</v>
      </c>
      <c r="B213" s="143"/>
      <c r="C213" s="144"/>
      <c r="D213" s="143"/>
      <c r="E213" s="143"/>
      <c r="F213" s="143"/>
      <c r="G213" s="149"/>
    </row>
    <row r="214" spans="1:7" x14ac:dyDescent="0.2">
      <c r="A214" s="16" t="s">
        <v>352</v>
      </c>
      <c r="B214" s="143"/>
      <c r="C214" s="144"/>
      <c r="D214" s="143"/>
      <c r="E214" s="143"/>
      <c r="F214" s="143"/>
      <c r="G214" s="149"/>
    </row>
    <row r="215" spans="1:7" x14ac:dyDescent="0.2">
      <c r="A215" s="16" t="s">
        <v>353</v>
      </c>
      <c r="B215" s="143"/>
      <c r="C215" s="144"/>
      <c r="D215" s="143"/>
      <c r="E215" s="143"/>
      <c r="F215" s="143"/>
      <c r="G215" s="149"/>
    </row>
    <row r="216" spans="1:7" x14ac:dyDescent="0.2">
      <c r="A216" s="16" t="s">
        <v>354</v>
      </c>
      <c r="B216" s="143"/>
      <c r="C216" s="144"/>
      <c r="D216" s="143"/>
      <c r="E216" s="143"/>
      <c r="F216" s="143"/>
      <c r="G216" s="149"/>
    </row>
    <row r="217" spans="1:7" x14ac:dyDescent="0.2">
      <c r="A217" s="16" t="s">
        <v>355</v>
      </c>
      <c r="B217" s="143"/>
      <c r="C217" s="144"/>
      <c r="D217" s="143"/>
      <c r="E217" s="143"/>
      <c r="F217" s="143"/>
      <c r="G217" s="149"/>
    </row>
    <row r="218" spans="1:7" x14ac:dyDescent="0.2">
      <c r="A218" s="16" t="s">
        <v>356</v>
      </c>
      <c r="B218" s="143"/>
      <c r="C218" s="144"/>
      <c r="D218" s="143"/>
      <c r="E218" s="143"/>
      <c r="F218" s="143"/>
      <c r="G218" s="149"/>
    </row>
    <row r="219" spans="1:7" x14ac:dyDescent="0.2">
      <c r="A219" s="16" t="s">
        <v>357</v>
      </c>
      <c r="B219" s="143"/>
      <c r="C219" s="144"/>
      <c r="D219" s="143"/>
      <c r="E219" s="143"/>
      <c r="F219" s="143"/>
      <c r="G219" s="149"/>
    </row>
    <row r="220" spans="1:7" x14ac:dyDescent="0.2">
      <c r="A220" s="16" t="s">
        <v>358</v>
      </c>
      <c r="B220" s="143"/>
      <c r="C220" s="144"/>
      <c r="D220" s="143"/>
      <c r="E220" s="143"/>
      <c r="F220" s="143"/>
      <c r="G220" s="149"/>
    </row>
    <row r="221" spans="1:7" x14ac:dyDescent="0.2">
      <c r="A221" s="16" t="s">
        <v>359</v>
      </c>
      <c r="B221" s="143"/>
      <c r="C221" s="144"/>
      <c r="D221" s="143"/>
      <c r="E221" s="143"/>
      <c r="F221" s="143"/>
      <c r="G221" s="149"/>
    </row>
    <row r="222" spans="1:7" x14ac:dyDescent="0.2">
      <c r="A222" s="16" t="s">
        <v>360</v>
      </c>
      <c r="B222" s="143"/>
      <c r="C222" s="144"/>
      <c r="D222" s="143"/>
      <c r="E222" s="143"/>
      <c r="F222" s="143"/>
      <c r="G222" s="149"/>
    </row>
    <row r="223" spans="1:7" x14ac:dyDescent="0.2">
      <c r="A223" s="16" t="s">
        <v>361</v>
      </c>
      <c r="B223" s="143"/>
      <c r="C223" s="144"/>
      <c r="D223" s="143"/>
      <c r="E223" s="143"/>
      <c r="F223" s="143"/>
      <c r="G223" s="149"/>
    </row>
    <row r="224" spans="1:7" x14ac:dyDescent="0.2">
      <c r="A224" s="16" t="s">
        <v>362</v>
      </c>
      <c r="B224" s="143"/>
      <c r="C224" s="144"/>
      <c r="D224" s="143"/>
      <c r="E224" s="143"/>
      <c r="F224" s="143"/>
      <c r="G224" s="149"/>
    </row>
    <row r="225" spans="1:7" x14ac:dyDescent="0.2">
      <c r="A225" s="16" t="s">
        <v>363</v>
      </c>
      <c r="B225" s="143"/>
      <c r="C225" s="144"/>
      <c r="D225" s="143"/>
      <c r="E225" s="143"/>
      <c r="F225" s="143"/>
      <c r="G225" s="149"/>
    </row>
    <row r="226" spans="1:7" x14ac:dyDescent="0.2">
      <c r="A226" s="16" t="s">
        <v>364</v>
      </c>
      <c r="B226" s="143"/>
      <c r="C226" s="144"/>
      <c r="D226" s="143"/>
      <c r="E226" s="143"/>
      <c r="F226" s="143"/>
      <c r="G226" s="149"/>
    </row>
    <row r="227" spans="1:7" x14ac:dyDescent="0.2">
      <c r="A227" s="16" t="s">
        <v>365</v>
      </c>
      <c r="B227" s="143"/>
      <c r="C227" s="144"/>
      <c r="D227" s="143"/>
      <c r="E227" s="143"/>
      <c r="F227" s="143"/>
      <c r="G227" s="149"/>
    </row>
    <row r="228" spans="1:7" x14ac:dyDescent="0.2">
      <c r="A228" s="16" t="s">
        <v>366</v>
      </c>
      <c r="B228" s="143"/>
      <c r="C228" s="144"/>
      <c r="D228" s="143"/>
      <c r="E228" s="143"/>
      <c r="F228" s="143"/>
      <c r="G228" s="149"/>
    </row>
    <row r="229" spans="1:7" x14ac:dyDescent="0.2">
      <c r="A229" s="16" t="s">
        <v>367</v>
      </c>
      <c r="B229" s="143"/>
      <c r="C229" s="144"/>
      <c r="D229" s="143"/>
      <c r="E229" s="143"/>
      <c r="F229" s="143"/>
      <c r="G229" s="149"/>
    </row>
    <row r="230" spans="1:7" x14ac:dyDescent="0.2">
      <c r="A230" s="16" t="s">
        <v>368</v>
      </c>
      <c r="B230" s="143"/>
      <c r="C230" s="144"/>
      <c r="D230" s="143"/>
      <c r="E230" s="143"/>
      <c r="F230" s="143"/>
      <c r="G230" s="149"/>
    </row>
    <row r="231" spans="1:7" x14ac:dyDescent="0.2">
      <c r="A231" s="16" t="s">
        <v>369</v>
      </c>
      <c r="B231" s="143"/>
      <c r="C231" s="144"/>
      <c r="D231" s="143"/>
      <c r="E231" s="143"/>
      <c r="F231" s="143"/>
      <c r="G231" s="149"/>
    </row>
    <row r="232" spans="1:7" x14ac:dyDescent="0.2">
      <c r="A232" s="16" t="s">
        <v>370</v>
      </c>
      <c r="B232" s="143"/>
      <c r="C232" s="144"/>
      <c r="D232" s="143"/>
      <c r="E232" s="143"/>
      <c r="F232" s="143"/>
      <c r="G232" s="149"/>
    </row>
    <row r="233" spans="1:7" x14ac:dyDescent="0.2">
      <c r="A233" s="16" t="s">
        <v>371</v>
      </c>
      <c r="B233" s="143"/>
      <c r="C233" s="144"/>
      <c r="D233" s="143"/>
      <c r="E233" s="143"/>
      <c r="F233" s="143"/>
      <c r="G233" s="149"/>
    </row>
    <row r="234" spans="1:7" x14ac:dyDescent="0.2">
      <c r="A234" s="16" t="s">
        <v>372</v>
      </c>
      <c r="B234" s="143"/>
      <c r="C234" s="144"/>
      <c r="D234" s="143"/>
      <c r="E234" s="143"/>
      <c r="F234" s="143"/>
      <c r="G234" s="149"/>
    </row>
    <row r="235" spans="1:7" x14ac:dyDescent="0.2">
      <c r="A235" s="16" t="s">
        <v>373</v>
      </c>
      <c r="B235" s="143"/>
      <c r="C235" s="144"/>
      <c r="D235" s="143"/>
      <c r="E235" s="143"/>
      <c r="F235" s="143"/>
      <c r="G235" s="149"/>
    </row>
    <row r="236" spans="1:7" x14ac:dyDescent="0.2">
      <c r="A236" s="16" t="s">
        <v>374</v>
      </c>
      <c r="B236" s="143"/>
      <c r="C236" s="144"/>
      <c r="D236" s="143"/>
      <c r="E236" s="143"/>
      <c r="F236" s="143"/>
      <c r="G236" s="149"/>
    </row>
    <row r="237" spans="1:7" x14ac:dyDescent="0.2">
      <c r="A237" s="16" t="s">
        <v>375</v>
      </c>
      <c r="B237" s="143"/>
      <c r="C237" s="144"/>
      <c r="D237" s="143"/>
      <c r="E237" s="143"/>
      <c r="F237" s="143"/>
      <c r="G237" s="149"/>
    </row>
    <row r="238" spans="1:7" x14ac:dyDescent="0.2">
      <c r="A238" s="16" t="s">
        <v>376</v>
      </c>
      <c r="B238" s="143"/>
      <c r="C238" s="144"/>
      <c r="D238" s="143"/>
      <c r="E238" s="143"/>
      <c r="F238" s="143"/>
      <c r="G238" s="149"/>
    </row>
    <row r="239" spans="1:7" x14ac:dyDescent="0.2">
      <c r="A239" s="16" t="s">
        <v>377</v>
      </c>
      <c r="B239" s="143"/>
      <c r="C239" s="144"/>
      <c r="D239" s="143"/>
      <c r="E239" s="143"/>
      <c r="F239" s="143"/>
      <c r="G239" s="149"/>
    </row>
    <row r="240" spans="1:7" x14ac:dyDescent="0.2">
      <c r="A240" s="16" t="s">
        <v>378</v>
      </c>
      <c r="B240" s="143"/>
      <c r="C240" s="144"/>
      <c r="D240" s="143"/>
      <c r="E240" s="143"/>
      <c r="F240" s="143"/>
      <c r="G240" s="149"/>
    </row>
    <row r="241" spans="1:7" x14ac:dyDescent="0.2">
      <c r="A241" s="16" t="s">
        <v>379</v>
      </c>
      <c r="B241" s="143"/>
      <c r="C241" s="144"/>
      <c r="D241" s="143"/>
      <c r="E241" s="143"/>
      <c r="F241" s="143"/>
      <c r="G241" s="149"/>
    </row>
    <row r="242" spans="1:7" x14ac:dyDescent="0.2">
      <c r="A242" s="16" t="s">
        <v>380</v>
      </c>
      <c r="B242" s="143"/>
      <c r="C242" s="144"/>
      <c r="D242" s="143"/>
      <c r="E242" s="143"/>
      <c r="F242" s="143"/>
      <c r="G242" s="149"/>
    </row>
    <row r="243" spans="1:7" x14ac:dyDescent="0.2">
      <c r="A243" s="16" t="s">
        <v>381</v>
      </c>
      <c r="B243" s="143"/>
      <c r="C243" s="144"/>
      <c r="D243" s="143"/>
      <c r="E243" s="143"/>
      <c r="F243" s="143"/>
      <c r="G243" s="149"/>
    </row>
    <row r="244" spans="1:7" x14ac:dyDescent="0.2">
      <c r="A244" s="16" t="s">
        <v>382</v>
      </c>
      <c r="B244" s="143"/>
      <c r="C244" s="144"/>
      <c r="D244" s="143"/>
      <c r="E244" s="143"/>
      <c r="F244" s="143"/>
      <c r="G244" s="149"/>
    </row>
    <row r="245" spans="1:7" x14ac:dyDescent="0.2">
      <c r="A245" s="16" t="s">
        <v>383</v>
      </c>
      <c r="B245" s="143"/>
      <c r="C245" s="144"/>
      <c r="D245" s="143"/>
      <c r="E245" s="143"/>
      <c r="F245" s="143"/>
      <c r="G245" s="149"/>
    </row>
    <row r="246" spans="1:7" x14ac:dyDescent="0.2">
      <c r="A246" s="16" t="s">
        <v>384</v>
      </c>
      <c r="B246" s="143"/>
      <c r="C246" s="144"/>
      <c r="D246" s="143"/>
      <c r="E246" s="143"/>
      <c r="F246" s="143"/>
      <c r="G246" s="149"/>
    </row>
    <row r="247" spans="1:7" x14ac:dyDescent="0.2">
      <c r="A247" s="16" t="s">
        <v>385</v>
      </c>
      <c r="B247" s="143"/>
      <c r="C247" s="144"/>
      <c r="D247" s="143"/>
      <c r="E247" s="143"/>
      <c r="F247" s="143"/>
      <c r="G247" s="149"/>
    </row>
    <row r="248" spans="1:7" x14ac:dyDescent="0.2">
      <c r="A248" s="16" t="s">
        <v>386</v>
      </c>
      <c r="B248" s="143"/>
      <c r="C248" s="144"/>
      <c r="D248" s="143"/>
      <c r="E248" s="143"/>
      <c r="F248" s="143"/>
      <c r="G248" s="149"/>
    </row>
    <row r="249" spans="1:7" x14ac:dyDescent="0.2">
      <c r="A249" s="16" t="s">
        <v>387</v>
      </c>
      <c r="B249" s="143"/>
      <c r="C249" s="144"/>
      <c r="D249" s="143"/>
      <c r="E249" s="143"/>
      <c r="F249" s="143"/>
      <c r="G249" s="149"/>
    </row>
    <row r="250" spans="1:7" x14ac:dyDescent="0.2">
      <c r="A250" s="16" t="s">
        <v>388</v>
      </c>
      <c r="B250" s="143"/>
      <c r="C250" s="144"/>
      <c r="D250" s="143"/>
      <c r="E250" s="143"/>
      <c r="F250" s="143"/>
      <c r="G250" s="149"/>
    </row>
    <row r="251" spans="1:7" x14ac:dyDescent="0.2">
      <c r="A251" s="16" t="s">
        <v>389</v>
      </c>
      <c r="B251" s="143"/>
      <c r="C251" s="144"/>
      <c r="D251" s="143"/>
      <c r="E251" s="143"/>
      <c r="F251" s="143"/>
      <c r="G251" s="149"/>
    </row>
    <row r="252" spans="1:7" x14ac:dyDescent="0.2">
      <c r="A252" s="16" t="s">
        <v>390</v>
      </c>
      <c r="B252" s="143"/>
      <c r="C252" s="144"/>
      <c r="D252" s="143"/>
      <c r="E252" s="143"/>
      <c r="F252" s="143"/>
      <c r="G252" s="149"/>
    </row>
    <row r="253" spans="1:7" x14ac:dyDescent="0.2">
      <c r="A253" s="16" t="s">
        <v>391</v>
      </c>
      <c r="B253" s="143"/>
      <c r="C253" s="144"/>
      <c r="D253" s="143"/>
      <c r="E253" s="143"/>
      <c r="F253" s="143"/>
      <c r="G253" s="149"/>
    </row>
    <row r="254" spans="1:7" x14ac:dyDescent="0.2">
      <c r="A254" s="16" t="s">
        <v>392</v>
      </c>
      <c r="B254" s="143"/>
      <c r="C254" s="144"/>
      <c r="D254" s="143"/>
      <c r="E254" s="143"/>
      <c r="F254" s="143"/>
      <c r="G254" s="149"/>
    </row>
    <row r="255" spans="1:7" x14ac:dyDescent="0.2">
      <c r="A255" s="16" t="s">
        <v>393</v>
      </c>
      <c r="B255" s="143"/>
      <c r="C255" s="144"/>
      <c r="D255" s="143"/>
      <c r="E255" s="143"/>
      <c r="F255" s="143"/>
      <c r="G255" s="149"/>
    </row>
    <row r="256" spans="1:7" x14ac:dyDescent="0.2">
      <c r="A256" s="16" t="s">
        <v>394</v>
      </c>
      <c r="B256" s="143"/>
      <c r="C256" s="144"/>
      <c r="D256" s="143"/>
      <c r="E256" s="143"/>
      <c r="F256" s="143"/>
      <c r="G256" s="149"/>
    </row>
    <row r="257" spans="1:7" x14ac:dyDescent="0.2">
      <c r="A257" s="16" t="s">
        <v>395</v>
      </c>
      <c r="B257" s="143"/>
      <c r="C257" s="144"/>
      <c r="D257" s="143"/>
      <c r="E257" s="143"/>
      <c r="F257" s="143"/>
      <c r="G257" s="149"/>
    </row>
    <row r="258" spans="1:7" x14ac:dyDescent="0.2">
      <c r="A258" s="16" t="s">
        <v>396</v>
      </c>
      <c r="B258" s="143"/>
      <c r="C258" s="144"/>
      <c r="D258" s="143"/>
      <c r="E258" s="143"/>
      <c r="F258" s="143"/>
      <c r="G258" s="149"/>
    </row>
    <row r="259" spans="1:7" x14ac:dyDescent="0.2">
      <c r="A259" s="16" t="s">
        <v>397</v>
      </c>
      <c r="B259" s="143"/>
      <c r="C259" s="144"/>
      <c r="D259" s="143"/>
      <c r="E259" s="143"/>
      <c r="F259" s="143"/>
      <c r="G259" s="149"/>
    </row>
    <row r="260" spans="1:7" x14ac:dyDescent="0.2">
      <c r="A260" s="16" t="s">
        <v>398</v>
      </c>
      <c r="B260" s="143"/>
      <c r="C260" s="144"/>
      <c r="D260" s="143"/>
      <c r="E260" s="143"/>
      <c r="F260" s="143"/>
      <c r="G260" s="149"/>
    </row>
    <row r="261" spans="1:7" x14ac:dyDescent="0.2">
      <c r="A261" s="16" t="s">
        <v>399</v>
      </c>
      <c r="B261" s="143"/>
      <c r="C261" s="144"/>
      <c r="D261" s="143"/>
      <c r="E261" s="143"/>
      <c r="F261" s="143"/>
      <c r="G261" s="149"/>
    </row>
    <row r="262" spans="1:7" x14ac:dyDescent="0.2">
      <c r="A262" s="16" t="s">
        <v>400</v>
      </c>
      <c r="B262" s="143"/>
      <c r="C262" s="144"/>
      <c r="D262" s="143"/>
      <c r="E262" s="143"/>
      <c r="F262" s="143"/>
      <c r="G262" s="149"/>
    </row>
    <row r="263" spans="1:7" x14ac:dyDescent="0.2">
      <c r="A263" s="16" t="s">
        <v>401</v>
      </c>
      <c r="B263" s="143"/>
      <c r="C263" s="144"/>
      <c r="D263" s="143"/>
      <c r="E263" s="143"/>
      <c r="F263" s="143"/>
      <c r="G263" s="149"/>
    </row>
    <row r="264" spans="1:7" x14ac:dyDescent="0.2">
      <c r="A264" s="16" t="s">
        <v>449</v>
      </c>
      <c r="B264" s="143"/>
      <c r="C264" s="144"/>
      <c r="D264" s="143"/>
      <c r="E264" s="143"/>
      <c r="F264" s="143"/>
      <c r="G264" s="149"/>
    </row>
    <row r="265" spans="1:7" x14ac:dyDescent="0.2">
      <c r="A265" s="16" t="s">
        <v>450</v>
      </c>
      <c r="B265" s="143"/>
      <c r="C265" s="144"/>
      <c r="D265" s="143"/>
      <c r="E265" s="143"/>
      <c r="F265" s="143"/>
      <c r="G265" s="149"/>
    </row>
    <row r="266" spans="1:7" x14ac:dyDescent="0.2">
      <c r="A266" s="16" t="s">
        <v>451</v>
      </c>
      <c r="B266" s="143"/>
      <c r="C266" s="144"/>
      <c r="D266" s="143"/>
      <c r="E266" s="143"/>
      <c r="F266" s="143"/>
      <c r="G266" s="149"/>
    </row>
    <row r="267" spans="1:7" x14ac:dyDescent="0.2">
      <c r="A267" s="16" t="s">
        <v>452</v>
      </c>
      <c r="B267" s="143"/>
      <c r="C267" s="144"/>
      <c r="D267" s="143"/>
      <c r="E267" s="143"/>
      <c r="F267" s="143"/>
      <c r="G267" s="149"/>
    </row>
    <row r="268" spans="1:7" x14ac:dyDescent="0.2">
      <c r="A268" s="16" t="s">
        <v>453</v>
      </c>
      <c r="B268" s="143"/>
      <c r="C268" s="144"/>
      <c r="D268" s="143"/>
      <c r="E268" s="143"/>
      <c r="F268" s="143"/>
      <c r="G268" s="149"/>
    </row>
    <row r="269" spans="1:7" x14ac:dyDescent="0.2">
      <c r="A269" s="16" t="s">
        <v>454</v>
      </c>
      <c r="B269" s="143"/>
      <c r="C269" s="144"/>
      <c r="D269" s="143"/>
      <c r="E269" s="143"/>
      <c r="F269" s="143"/>
      <c r="G269" s="149"/>
    </row>
    <row r="270" spans="1:7" x14ac:dyDescent="0.2">
      <c r="A270" s="16" t="s">
        <v>455</v>
      </c>
      <c r="B270" s="143"/>
      <c r="C270" s="144"/>
      <c r="D270" s="143"/>
      <c r="E270" s="143"/>
      <c r="F270" s="143"/>
      <c r="G270" s="149"/>
    </row>
    <row r="271" spans="1:7" x14ac:dyDescent="0.2">
      <c r="A271" s="16" t="s">
        <v>456</v>
      </c>
      <c r="B271" s="143"/>
      <c r="C271" s="144"/>
      <c r="D271" s="143"/>
      <c r="E271" s="143"/>
      <c r="F271" s="143"/>
      <c r="G271" s="149"/>
    </row>
    <row r="272" spans="1:7" x14ac:dyDescent="0.2">
      <c r="A272" s="16" t="s">
        <v>457</v>
      </c>
      <c r="B272" s="143"/>
      <c r="C272" s="144"/>
      <c r="D272" s="143"/>
      <c r="E272" s="143"/>
      <c r="F272" s="143"/>
      <c r="G272" s="149"/>
    </row>
    <row r="273" spans="1:7" x14ac:dyDescent="0.2">
      <c r="A273" s="16" t="s">
        <v>458</v>
      </c>
      <c r="B273" s="143"/>
      <c r="C273" s="144"/>
      <c r="D273" s="143"/>
      <c r="E273" s="143"/>
      <c r="F273" s="143"/>
      <c r="G273" s="149"/>
    </row>
    <row r="274" spans="1:7" x14ac:dyDescent="0.2">
      <c r="A274" s="16" t="s">
        <v>459</v>
      </c>
      <c r="B274" s="143"/>
      <c r="C274" s="144"/>
      <c r="D274" s="143"/>
      <c r="E274" s="143"/>
      <c r="F274" s="143"/>
      <c r="G274" s="149"/>
    </row>
    <row r="275" spans="1:7" x14ac:dyDescent="0.2">
      <c r="A275" s="16" t="s">
        <v>460</v>
      </c>
      <c r="B275" s="143"/>
      <c r="C275" s="144"/>
      <c r="D275" s="143"/>
      <c r="E275" s="143"/>
      <c r="F275" s="143"/>
      <c r="G275" s="149"/>
    </row>
    <row r="276" spans="1:7" x14ac:dyDescent="0.2">
      <c r="A276" s="16" t="s">
        <v>461</v>
      </c>
      <c r="B276" s="143"/>
      <c r="C276" s="144"/>
      <c r="D276" s="143"/>
      <c r="E276" s="143"/>
      <c r="F276" s="143"/>
      <c r="G276" s="149"/>
    </row>
    <row r="277" spans="1:7" x14ac:dyDescent="0.2">
      <c r="A277" s="16" t="s">
        <v>462</v>
      </c>
      <c r="B277" s="143"/>
      <c r="C277" s="144"/>
      <c r="D277" s="143"/>
      <c r="E277" s="143"/>
      <c r="F277" s="143"/>
      <c r="G277" s="149"/>
    </row>
    <row r="278" spans="1:7" x14ac:dyDescent="0.2">
      <c r="A278" s="16" t="s">
        <v>463</v>
      </c>
      <c r="B278" s="143"/>
      <c r="C278" s="144"/>
      <c r="D278" s="143"/>
      <c r="E278" s="143"/>
      <c r="F278" s="143"/>
      <c r="G278" s="149"/>
    </row>
    <row r="279" spans="1:7" x14ac:dyDescent="0.2">
      <c r="A279" s="16" t="s">
        <v>464</v>
      </c>
      <c r="B279" s="143"/>
      <c r="C279" s="144"/>
      <c r="D279" s="143"/>
      <c r="E279" s="143"/>
      <c r="F279" s="143"/>
      <c r="G279" s="149"/>
    </row>
    <row r="280" spans="1:7" x14ac:dyDescent="0.2">
      <c r="A280" s="16" t="s">
        <v>465</v>
      </c>
      <c r="B280" s="143"/>
      <c r="C280" s="144"/>
      <c r="D280" s="143"/>
      <c r="E280" s="143"/>
      <c r="F280" s="143"/>
      <c r="G280" s="149"/>
    </row>
    <row r="281" spans="1:7" x14ac:dyDescent="0.2">
      <c r="A281" s="16" t="s">
        <v>466</v>
      </c>
      <c r="B281" s="143"/>
      <c r="C281" s="144"/>
      <c r="D281" s="143"/>
      <c r="E281" s="143"/>
      <c r="F281" s="143"/>
      <c r="G281" s="149"/>
    </row>
    <row r="282" spans="1:7" x14ac:dyDescent="0.2">
      <c r="A282" s="16" t="s">
        <v>467</v>
      </c>
      <c r="B282" s="143"/>
      <c r="C282" s="144"/>
      <c r="D282" s="143"/>
      <c r="E282" s="143"/>
      <c r="F282" s="143"/>
      <c r="G282" s="149"/>
    </row>
    <row r="283" spans="1:7" x14ac:dyDescent="0.2">
      <c r="A283" s="16" t="s">
        <v>468</v>
      </c>
      <c r="B283" s="143"/>
      <c r="C283" s="144"/>
      <c r="D283" s="143"/>
      <c r="E283" s="143"/>
      <c r="F283" s="143"/>
      <c r="G283" s="149"/>
    </row>
    <row r="284" spans="1:7" x14ac:dyDescent="0.2">
      <c r="A284" s="16" t="s">
        <v>469</v>
      </c>
      <c r="B284" s="143"/>
      <c r="C284" s="144"/>
      <c r="D284" s="143"/>
      <c r="E284" s="143"/>
      <c r="F284" s="143"/>
      <c r="G284" s="149"/>
    </row>
    <row r="285" spans="1:7" x14ac:dyDescent="0.2">
      <c r="A285" s="16" t="s">
        <v>470</v>
      </c>
      <c r="B285" s="143"/>
      <c r="C285" s="144"/>
      <c r="D285" s="143"/>
      <c r="E285" s="143"/>
      <c r="F285" s="143"/>
      <c r="G285" s="149"/>
    </row>
    <row r="286" spans="1:7" x14ac:dyDescent="0.2">
      <c r="A286" s="16" t="s">
        <v>471</v>
      </c>
      <c r="B286" s="143"/>
      <c r="C286" s="144"/>
      <c r="D286" s="143"/>
      <c r="E286" s="143"/>
      <c r="F286" s="143"/>
      <c r="G286" s="149"/>
    </row>
    <row r="287" spans="1:7" x14ac:dyDescent="0.2">
      <c r="A287" s="16" t="s">
        <v>472</v>
      </c>
      <c r="B287" s="143"/>
      <c r="C287" s="144"/>
      <c r="D287" s="143"/>
      <c r="E287" s="143"/>
      <c r="F287" s="143"/>
      <c r="G287" s="149"/>
    </row>
    <row r="288" spans="1:7" x14ac:dyDescent="0.2">
      <c r="A288" s="16" t="s">
        <v>473</v>
      </c>
      <c r="B288" s="143"/>
      <c r="C288" s="144"/>
      <c r="D288" s="143"/>
      <c r="E288" s="143"/>
      <c r="F288" s="143"/>
      <c r="G288" s="149"/>
    </row>
    <row r="289" spans="1:7" x14ac:dyDescent="0.2">
      <c r="A289" s="16" t="s">
        <v>474</v>
      </c>
      <c r="B289" s="143"/>
      <c r="C289" s="144"/>
      <c r="D289" s="143"/>
      <c r="E289" s="143"/>
      <c r="F289" s="143"/>
      <c r="G289" s="149"/>
    </row>
    <row r="290" spans="1:7" x14ac:dyDescent="0.2">
      <c r="A290" s="16" t="s">
        <v>475</v>
      </c>
      <c r="B290" s="143"/>
      <c r="C290" s="144"/>
      <c r="D290" s="143"/>
      <c r="E290" s="143"/>
      <c r="F290" s="143"/>
      <c r="G290" s="149"/>
    </row>
    <row r="291" spans="1:7" x14ac:dyDescent="0.2">
      <c r="A291" s="16" t="s">
        <v>476</v>
      </c>
      <c r="B291" s="143"/>
      <c r="C291" s="144"/>
      <c r="D291" s="143"/>
      <c r="E291" s="143"/>
      <c r="F291" s="143"/>
      <c r="G291" s="149"/>
    </row>
    <row r="292" spans="1:7" x14ac:dyDescent="0.2">
      <c r="A292" s="16" t="s">
        <v>477</v>
      </c>
      <c r="B292" s="143"/>
      <c r="C292" s="144"/>
      <c r="D292" s="143"/>
      <c r="E292" s="143"/>
      <c r="F292" s="143"/>
      <c r="G292" s="149"/>
    </row>
    <row r="293" spans="1:7" x14ac:dyDescent="0.2">
      <c r="A293" s="16" t="s">
        <v>478</v>
      </c>
      <c r="B293" s="143"/>
      <c r="C293" s="144"/>
      <c r="D293" s="143"/>
      <c r="E293" s="143"/>
      <c r="F293" s="143"/>
      <c r="G293" s="149"/>
    </row>
    <row r="294" spans="1:7" x14ac:dyDescent="0.2">
      <c r="A294" s="16" t="s">
        <v>479</v>
      </c>
      <c r="B294" s="143"/>
      <c r="C294" s="144"/>
      <c r="D294" s="143"/>
      <c r="E294" s="143"/>
      <c r="F294" s="143"/>
      <c r="G294" s="149"/>
    </row>
    <row r="295" spans="1:7" x14ac:dyDescent="0.2">
      <c r="A295" s="16" t="s">
        <v>480</v>
      </c>
      <c r="B295" s="143"/>
      <c r="C295" s="144"/>
      <c r="D295" s="143"/>
      <c r="E295" s="143"/>
      <c r="F295" s="143"/>
      <c r="G295" s="149"/>
    </row>
    <row r="296" spans="1:7" x14ac:dyDescent="0.2">
      <c r="A296" s="16" t="s">
        <v>481</v>
      </c>
      <c r="B296" s="143"/>
      <c r="C296" s="144"/>
      <c r="D296" s="143"/>
      <c r="E296" s="143"/>
      <c r="F296" s="143"/>
      <c r="G296" s="149"/>
    </row>
    <row r="297" spans="1:7" x14ac:dyDescent="0.2">
      <c r="A297" s="16" t="s">
        <v>482</v>
      </c>
      <c r="B297" s="143"/>
      <c r="C297" s="144"/>
      <c r="D297" s="143"/>
      <c r="E297" s="143"/>
      <c r="F297" s="143"/>
      <c r="G297" s="149"/>
    </row>
    <row r="298" spans="1:7" x14ac:dyDescent="0.2">
      <c r="A298" s="16" t="s">
        <v>483</v>
      </c>
      <c r="B298" s="143"/>
      <c r="C298" s="144"/>
      <c r="D298" s="143"/>
      <c r="E298" s="143"/>
      <c r="F298" s="143"/>
      <c r="G298" s="149"/>
    </row>
    <row r="299" spans="1:7" x14ac:dyDescent="0.2">
      <c r="A299" s="16" t="s">
        <v>484</v>
      </c>
      <c r="B299" s="143"/>
      <c r="C299" s="144"/>
      <c r="D299" s="143"/>
      <c r="E299" s="143"/>
      <c r="F299" s="143"/>
      <c r="G299" s="149"/>
    </row>
    <row r="300" spans="1:7" x14ac:dyDescent="0.2">
      <c r="A300" s="16" t="s">
        <v>485</v>
      </c>
      <c r="B300" s="143"/>
      <c r="C300" s="144"/>
      <c r="D300" s="143"/>
      <c r="E300" s="143"/>
      <c r="F300" s="143"/>
      <c r="G300" s="149"/>
    </row>
    <row r="301" spans="1:7" x14ac:dyDescent="0.2">
      <c r="A301" s="16" t="s">
        <v>486</v>
      </c>
      <c r="B301" s="143"/>
      <c r="C301" s="144"/>
      <c r="D301" s="143"/>
      <c r="E301" s="143"/>
      <c r="F301" s="143"/>
      <c r="G301" s="149"/>
    </row>
    <row r="302" spans="1:7" x14ac:dyDescent="0.2">
      <c r="A302" s="16" t="s">
        <v>487</v>
      </c>
      <c r="B302" s="143"/>
      <c r="C302" s="144"/>
      <c r="D302" s="143"/>
      <c r="E302" s="143"/>
      <c r="F302" s="143"/>
      <c r="G302" s="149"/>
    </row>
    <row r="303" spans="1:7" x14ac:dyDescent="0.2">
      <c r="A303" s="16" t="s">
        <v>488</v>
      </c>
      <c r="B303" s="143"/>
      <c r="C303" s="144"/>
      <c r="D303" s="143"/>
      <c r="E303" s="143"/>
      <c r="F303" s="143"/>
      <c r="G303" s="149"/>
    </row>
    <row r="304" spans="1:7" x14ac:dyDescent="0.2">
      <c r="A304" s="16" t="s">
        <v>489</v>
      </c>
      <c r="B304" s="143"/>
      <c r="C304" s="144"/>
      <c r="D304" s="143"/>
      <c r="E304" s="143"/>
      <c r="F304" s="143"/>
      <c r="G304" s="149"/>
    </row>
    <row r="305" spans="1:7" x14ac:dyDescent="0.2">
      <c r="A305" s="16" t="s">
        <v>490</v>
      </c>
      <c r="B305" s="143"/>
      <c r="C305" s="144"/>
      <c r="D305" s="143"/>
      <c r="E305" s="143"/>
      <c r="F305" s="143"/>
      <c r="G305" s="149"/>
    </row>
    <row r="306" spans="1:7" x14ac:dyDescent="0.2">
      <c r="A306" s="16" t="s">
        <v>491</v>
      </c>
      <c r="B306" s="143"/>
      <c r="C306" s="144"/>
      <c r="D306" s="143"/>
      <c r="E306" s="143"/>
      <c r="F306" s="143"/>
      <c r="G306" s="149"/>
    </row>
    <row r="307" spans="1:7" x14ac:dyDescent="0.2">
      <c r="A307" s="16" t="s">
        <v>492</v>
      </c>
      <c r="B307" s="143"/>
      <c r="C307" s="144"/>
      <c r="D307" s="143"/>
      <c r="E307" s="143"/>
      <c r="F307" s="143"/>
      <c r="G307" s="149"/>
    </row>
    <row r="308" spans="1:7" x14ac:dyDescent="0.2">
      <c r="A308" s="16" t="s">
        <v>493</v>
      </c>
      <c r="B308" s="143"/>
      <c r="C308" s="144"/>
      <c r="D308" s="143"/>
      <c r="E308" s="143"/>
      <c r="F308" s="143"/>
      <c r="G308" s="149"/>
    </row>
    <row r="309" spans="1:7" x14ac:dyDescent="0.2">
      <c r="A309" s="16" t="s">
        <v>494</v>
      </c>
      <c r="B309" s="143"/>
      <c r="C309" s="144"/>
      <c r="D309" s="143"/>
      <c r="E309" s="143"/>
      <c r="F309" s="143"/>
      <c r="G309" s="149"/>
    </row>
    <row r="310" spans="1:7" x14ac:dyDescent="0.2">
      <c r="A310" s="16" t="s">
        <v>495</v>
      </c>
      <c r="B310" s="143"/>
      <c r="C310" s="144"/>
      <c r="D310" s="143"/>
      <c r="E310" s="143"/>
      <c r="F310" s="143"/>
      <c r="G310" s="149"/>
    </row>
    <row r="311" spans="1:7" x14ac:dyDescent="0.2">
      <c r="A311" s="16" t="s">
        <v>496</v>
      </c>
      <c r="B311" s="143"/>
      <c r="C311" s="144"/>
      <c r="D311" s="143"/>
      <c r="E311" s="143"/>
      <c r="F311" s="143"/>
      <c r="G311" s="149"/>
    </row>
    <row r="312" spans="1:7" x14ac:dyDescent="0.2">
      <c r="A312" s="16" t="s">
        <v>497</v>
      </c>
      <c r="B312" s="143"/>
      <c r="C312" s="144"/>
      <c r="D312" s="143"/>
      <c r="E312" s="143"/>
      <c r="F312" s="143"/>
      <c r="G312" s="149"/>
    </row>
    <row r="313" spans="1:7" x14ac:dyDescent="0.2">
      <c r="A313" s="16" t="s">
        <v>498</v>
      </c>
      <c r="B313" s="143"/>
      <c r="C313" s="144"/>
      <c r="D313" s="143"/>
      <c r="E313" s="143"/>
      <c r="F313" s="143"/>
      <c r="G313" s="149"/>
    </row>
    <row r="314" spans="1:7" x14ac:dyDescent="0.2">
      <c r="A314" s="16" t="s">
        <v>499</v>
      </c>
      <c r="B314" s="143"/>
      <c r="C314" s="144"/>
      <c r="D314" s="143"/>
      <c r="E314" s="143"/>
      <c r="F314" s="143"/>
      <c r="G314" s="149"/>
    </row>
    <row r="315" spans="1:7" x14ac:dyDescent="0.2">
      <c r="A315" s="16" t="s">
        <v>500</v>
      </c>
      <c r="B315" s="143"/>
      <c r="C315" s="144"/>
      <c r="D315" s="143"/>
      <c r="E315" s="143"/>
      <c r="F315" s="143"/>
      <c r="G315" s="149"/>
    </row>
    <row r="316" spans="1:7" x14ac:dyDescent="0.2">
      <c r="A316" s="16" t="s">
        <v>501</v>
      </c>
      <c r="B316" s="143"/>
      <c r="C316" s="144"/>
      <c r="D316" s="143"/>
      <c r="E316" s="143"/>
      <c r="F316" s="143"/>
      <c r="G316" s="149"/>
    </row>
    <row r="317" spans="1:7" x14ac:dyDescent="0.2">
      <c r="A317" s="16" t="s">
        <v>502</v>
      </c>
      <c r="B317" s="143"/>
      <c r="C317" s="144"/>
      <c r="D317" s="143"/>
      <c r="E317" s="143"/>
      <c r="F317" s="143"/>
      <c r="G317" s="149"/>
    </row>
    <row r="318" spans="1:7" x14ac:dyDescent="0.2">
      <c r="A318" s="16" t="s">
        <v>503</v>
      </c>
      <c r="B318" s="143"/>
      <c r="C318" s="144"/>
      <c r="D318" s="143"/>
      <c r="E318" s="143"/>
      <c r="F318" s="143"/>
      <c r="G318" s="149"/>
    </row>
    <row r="319" spans="1:7" x14ac:dyDescent="0.2">
      <c r="A319" s="16" t="s">
        <v>504</v>
      </c>
      <c r="B319" s="143"/>
      <c r="C319" s="144"/>
      <c r="D319" s="143"/>
      <c r="E319" s="143"/>
      <c r="F319" s="143"/>
      <c r="G319" s="149"/>
    </row>
    <row r="320" spans="1:7" x14ac:dyDescent="0.2">
      <c r="A320" s="16" t="s">
        <v>505</v>
      </c>
      <c r="B320" s="143"/>
      <c r="C320" s="144"/>
      <c r="D320" s="143"/>
      <c r="E320" s="143"/>
      <c r="F320" s="143"/>
      <c r="G320" s="149"/>
    </row>
    <row r="321" spans="1:7" x14ac:dyDescent="0.2">
      <c r="A321" s="16" t="s">
        <v>506</v>
      </c>
      <c r="B321" s="143"/>
      <c r="C321" s="144"/>
      <c r="D321" s="143"/>
      <c r="E321" s="143"/>
      <c r="F321" s="143"/>
      <c r="G321" s="149"/>
    </row>
    <row r="322" spans="1:7" x14ac:dyDescent="0.2">
      <c r="A322" s="16" t="s">
        <v>507</v>
      </c>
      <c r="B322" s="143"/>
      <c r="C322" s="144"/>
      <c r="D322" s="143"/>
      <c r="E322" s="143"/>
      <c r="F322" s="143"/>
      <c r="G322" s="149"/>
    </row>
    <row r="323" spans="1:7" x14ac:dyDescent="0.2">
      <c r="A323" s="16" t="s">
        <v>508</v>
      </c>
      <c r="B323" s="143"/>
      <c r="C323" s="144"/>
      <c r="D323" s="143"/>
      <c r="E323" s="143"/>
      <c r="F323" s="143"/>
      <c r="G323" s="149"/>
    </row>
    <row r="324" spans="1:7" x14ac:dyDescent="0.2">
      <c r="A324" s="16" t="s">
        <v>509</v>
      </c>
      <c r="B324" s="143"/>
      <c r="C324" s="144"/>
      <c r="D324" s="143"/>
      <c r="E324" s="143"/>
      <c r="F324" s="143"/>
      <c r="G324" s="149"/>
    </row>
    <row r="325" spans="1:7" x14ac:dyDescent="0.2">
      <c r="A325" s="16" t="s">
        <v>510</v>
      </c>
      <c r="B325" s="143"/>
      <c r="C325" s="144"/>
      <c r="D325" s="143"/>
      <c r="E325" s="143"/>
      <c r="F325" s="143"/>
      <c r="G325" s="149"/>
    </row>
    <row r="326" spans="1:7" x14ac:dyDescent="0.2">
      <c r="A326" s="16" t="s">
        <v>511</v>
      </c>
      <c r="B326" s="143"/>
      <c r="C326" s="144"/>
      <c r="D326" s="143"/>
      <c r="E326" s="143"/>
      <c r="F326" s="143"/>
      <c r="G326" s="149"/>
    </row>
    <row r="327" spans="1:7" x14ac:dyDescent="0.2">
      <c r="A327" s="16" t="s">
        <v>512</v>
      </c>
      <c r="B327" s="143"/>
      <c r="C327" s="144"/>
      <c r="D327" s="143"/>
      <c r="E327" s="143"/>
      <c r="F327" s="143"/>
      <c r="G327" s="149"/>
    </row>
    <row r="328" spans="1:7" x14ac:dyDescent="0.2">
      <c r="A328" s="16" t="s">
        <v>513</v>
      </c>
      <c r="B328" s="143"/>
      <c r="C328" s="144"/>
      <c r="D328" s="143"/>
      <c r="E328" s="143"/>
      <c r="F328" s="143"/>
      <c r="G328" s="149"/>
    </row>
    <row r="329" spans="1:7" x14ac:dyDescent="0.2">
      <c r="A329" s="16" t="s">
        <v>514</v>
      </c>
      <c r="B329" s="143"/>
      <c r="C329" s="144"/>
      <c r="D329" s="143"/>
      <c r="E329" s="143"/>
      <c r="F329" s="143"/>
      <c r="G329" s="149"/>
    </row>
    <row r="330" spans="1:7" x14ac:dyDescent="0.2">
      <c r="A330" s="16" t="s">
        <v>515</v>
      </c>
      <c r="B330" s="143"/>
      <c r="C330" s="144"/>
      <c r="D330" s="143"/>
      <c r="E330" s="143"/>
      <c r="F330" s="143"/>
      <c r="G330" s="149"/>
    </row>
    <row r="331" spans="1:7" x14ac:dyDescent="0.2">
      <c r="A331" s="16" t="s">
        <v>516</v>
      </c>
      <c r="B331" s="143"/>
      <c r="C331" s="144"/>
      <c r="D331" s="143"/>
      <c r="E331" s="143"/>
      <c r="F331" s="143"/>
      <c r="G331" s="149"/>
    </row>
    <row r="332" spans="1:7" x14ac:dyDescent="0.2">
      <c r="A332" s="16" t="s">
        <v>517</v>
      </c>
      <c r="B332" s="143"/>
      <c r="C332" s="144"/>
      <c r="D332" s="143"/>
      <c r="E332" s="143"/>
      <c r="F332" s="143"/>
      <c r="G332" s="149"/>
    </row>
    <row r="333" spans="1:7" x14ac:dyDescent="0.2">
      <c r="A333" s="16" t="s">
        <v>518</v>
      </c>
      <c r="B333" s="143"/>
      <c r="C333" s="144"/>
      <c r="D333" s="143"/>
      <c r="E333" s="143"/>
      <c r="F333" s="143"/>
      <c r="G333" s="149"/>
    </row>
    <row r="334" spans="1:7" x14ac:dyDescent="0.2">
      <c r="A334" s="16" t="s">
        <v>519</v>
      </c>
      <c r="B334" s="143"/>
      <c r="C334" s="144"/>
      <c r="D334" s="143"/>
      <c r="E334" s="143"/>
      <c r="F334" s="143"/>
      <c r="G334" s="149"/>
    </row>
    <row r="335" spans="1:7" x14ac:dyDescent="0.2">
      <c r="A335" s="16" t="s">
        <v>520</v>
      </c>
      <c r="B335" s="143"/>
      <c r="C335" s="144"/>
      <c r="D335" s="143"/>
      <c r="E335" s="143"/>
      <c r="F335" s="143"/>
      <c r="G335" s="149"/>
    </row>
    <row r="336" spans="1:7" x14ac:dyDescent="0.2">
      <c r="A336" s="16" t="s">
        <v>521</v>
      </c>
      <c r="B336" s="143"/>
      <c r="C336" s="144"/>
      <c r="D336" s="143"/>
      <c r="E336" s="143"/>
      <c r="F336" s="143"/>
      <c r="G336" s="149"/>
    </row>
    <row r="337" spans="1:7" x14ac:dyDescent="0.2">
      <c r="A337" s="16" t="s">
        <v>522</v>
      </c>
      <c r="B337" s="143"/>
      <c r="C337" s="144"/>
      <c r="D337" s="143"/>
      <c r="E337" s="143"/>
      <c r="F337" s="143"/>
      <c r="G337" s="149"/>
    </row>
    <row r="338" spans="1:7" x14ac:dyDescent="0.2">
      <c r="A338" s="16" t="s">
        <v>523</v>
      </c>
      <c r="B338" s="143"/>
      <c r="C338" s="144"/>
      <c r="D338" s="143"/>
      <c r="E338" s="143"/>
      <c r="F338" s="143"/>
      <c r="G338" s="149"/>
    </row>
    <row r="339" spans="1:7" x14ac:dyDescent="0.2">
      <c r="A339" s="16" t="s">
        <v>524</v>
      </c>
      <c r="B339" s="143"/>
      <c r="C339" s="144"/>
      <c r="D339" s="143"/>
      <c r="E339" s="143"/>
      <c r="F339" s="143"/>
      <c r="G339" s="149"/>
    </row>
    <row r="340" spans="1:7" x14ac:dyDescent="0.2">
      <c r="A340" s="16" t="s">
        <v>525</v>
      </c>
      <c r="B340" s="143"/>
      <c r="C340" s="144"/>
      <c r="D340" s="143"/>
      <c r="E340" s="143"/>
      <c r="F340" s="143"/>
      <c r="G340" s="149"/>
    </row>
    <row r="341" spans="1:7" x14ac:dyDescent="0.2">
      <c r="A341" s="16" t="s">
        <v>526</v>
      </c>
      <c r="B341" s="143"/>
      <c r="C341" s="144"/>
      <c r="D341" s="143"/>
      <c r="E341" s="143"/>
      <c r="F341" s="143"/>
      <c r="G341" s="149"/>
    </row>
    <row r="342" spans="1:7" x14ac:dyDescent="0.2">
      <c r="A342" s="16" t="s">
        <v>527</v>
      </c>
      <c r="B342" s="143"/>
      <c r="C342" s="144"/>
      <c r="D342" s="143"/>
      <c r="E342" s="143"/>
      <c r="F342" s="143"/>
      <c r="G342" s="149"/>
    </row>
    <row r="343" spans="1:7" x14ac:dyDescent="0.2">
      <c r="A343" s="16" t="s">
        <v>528</v>
      </c>
      <c r="B343" s="143"/>
      <c r="C343" s="144"/>
      <c r="D343" s="143"/>
      <c r="E343" s="143"/>
      <c r="F343" s="143"/>
      <c r="G343" s="149"/>
    </row>
    <row r="344" spans="1:7" x14ac:dyDescent="0.2">
      <c r="A344" s="16" t="s">
        <v>529</v>
      </c>
      <c r="B344" s="143"/>
      <c r="C344" s="144"/>
      <c r="D344" s="143"/>
      <c r="E344" s="143"/>
      <c r="F344" s="143"/>
      <c r="G344" s="149"/>
    </row>
    <row r="345" spans="1:7" x14ac:dyDescent="0.2">
      <c r="A345" s="16" t="s">
        <v>530</v>
      </c>
      <c r="B345" s="143"/>
      <c r="C345" s="144"/>
      <c r="D345" s="143"/>
      <c r="E345" s="143"/>
      <c r="F345" s="143"/>
      <c r="G345" s="149"/>
    </row>
    <row r="346" spans="1:7" x14ac:dyDescent="0.2">
      <c r="A346" s="16" t="s">
        <v>531</v>
      </c>
      <c r="B346" s="143"/>
      <c r="C346" s="144"/>
      <c r="D346" s="143"/>
      <c r="E346" s="143"/>
      <c r="F346" s="143"/>
      <c r="G346" s="149"/>
    </row>
    <row r="347" spans="1:7" x14ac:dyDescent="0.2">
      <c r="A347" s="16" t="s">
        <v>532</v>
      </c>
      <c r="B347" s="143"/>
      <c r="C347" s="144"/>
      <c r="D347" s="143"/>
      <c r="E347" s="143"/>
      <c r="F347" s="143"/>
      <c r="G347" s="149"/>
    </row>
    <row r="348" spans="1:7" x14ac:dyDescent="0.2">
      <c r="A348" s="16" t="s">
        <v>533</v>
      </c>
      <c r="B348" s="143"/>
      <c r="C348" s="144"/>
      <c r="D348" s="143"/>
      <c r="E348" s="143"/>
      <c r="F348" s="143"/>
      <c r="G348" s="149"/>
    </row>
    <row r="349" spans="1:7" x14ac:dyDescent="0.2">
      <c r="A349" s="16" t="s">
        <v>534</v>
      </c>
      <c r="B349" s="143"/>
      <c r="C349" s="144"/>
      <c r="D349" s="143"/>
      <c r="E349" s="143"/>
      <c r="F349" s="143"/>
      <c r="G349" s="149"/>
    </row>
    <row r="350" spans="1:7" x14ac:dyDescent="0.2">
      <c r="A350" s="16" t="s">
        <v>535</v>
      </c>
      <c r="B350" s="143"/>
      <c r="C350" s="144"/>
      <c r="D350" s="143"/>
      <c r="E350" s="143"/>
      <c r="F350" s="143"/>
      <c r="G350" s="149"/>
    </row>
    <row r="351" spans="1:7" x14ac:dyDescent="0.2">
      <c r="A351" s="16" t="s">
        <v>536</v>
      </c>
      <c r="B351" s="143"/>
      <c r="C351" s="144"/>
      <c r="D351" s="143"/>
      <c r="E351" s="143"/>
      <c r="F351" s="143"/>
      <c r="G351" s="149"/>
    </row>
    <row r="352" spans="1:7" x14ac:dyDescent="0.2">
      <c r="A352" s="16" t="s">
        <v>537</v>
      </c>
      <c r="B352" s="143"/>
      <c r="C352" s="144"/>
      <c r="D352" s="143"/>
      <c r="E352" s="143"/>
      <c r="F352" s="143"/>
      <c r="G352" s="149"/>
    </row>
    <row r="353" spans="1:7" x14ac:dyDescent="0.2">
      <c r="A353" s="16" t="s">
        <v>538</v>
      </c>
      <c r="B353" s="143"/>
      <c r="C353" s="144"/>
      <c r="D353" s="143"/>
      <c r="E353" s="143"/>
      <c r="F353" s="143"/>
      <c r="G353" s="149"/>
    </row>
    <row r="354" spans="1:7" x14ac:dyDescent="0.2">
      <c r="A354" s="16" t="s">
        <v>539</v>
      </c>
      <c r="B354" s="143"/>
      <c r="C354" s="144"/>
      <c r="D354" s="143"/>
      <c r="E354" s="143"/>
      <c r="F354" s="143"/>
      <c r="G354" s="149"/>
    </row>
    <row r="355" spans="1:7" x14ac:dyDescent="0.2">
      <c r="A355" s="16" t="s">
        <v>540</v>
      </c>
      <c r="B355" s="143"/>
      <c r="C355" s="144"/>
      <c r="D355" s="143"/>
      <c r="E355" s="143"/>
      <c r="F355" s="143"/>
      <c r="G355" s="149"/>
    </row>
    <row r="356" spans="1:7" x14ac:dyDescent="0.2">
      <c r="A356" s="16" t="s">
        <v>541</v>
      </c>
      <c r="B356" s="143"/>
      <c r="C356" s="144"/>
      <c r="D356" s="143"/>
      <c r="E356" s="143"/>
      <c r="F356" s="143"/>
      <c r="G356" s="149"/>
    </row>
    <row r="357" spans="1:7" x14ac:dyDescent="0.2">
      <c r="A357" s="16" t="s">
        <v>542</v>
      </c>
      <c r="B357" s="143"/>
      <c r="C357" s="144"/>
      <c r="D357" s="143"/>
      <c r="E357" s="143"/>
      <c r="F357" s="143"/>
      <c r="G357" s="149"/>
    </row>
    <row r="358" spans="1:7" x14ac:dyDescent="0.2">
      <c r="A358" s="16" t="s">
        <v>543</v>
      </c>
      <c r="B358" s="143"/>
      <c r="C358" s="144"/>
      <c r="D358" s="143"/>
      <c r="E358" s="143"/>
      <c r="F358" s="143"/>
      <c r="G358" s="149"/>
    </row>
    <row r="359" spans="1:7" x14ac:dyDescent="0.2">
      <c r="A359" s="16" t="s">
        <v>544</v>
      </c>
      <c r="B359" s="143"/>
      <c r="C359" s="144"/>
      <c r="D359" s="143"/>
      <c r="E359" s="143"/>
      <c r="F359" s="143"/>
      <c r="G359" s="149"/>
    </row>
    <row r="360" spans="1:7" x14ac:dyDescent="0.2">
      <c r="A360" s="16" t="s">
        <v>545</v>
      </c>
      <c r="B360" s="143"/>
      <c r="C360" s="144"/>
      <c r="D360" s="143"/>
      <c r="E360" s="143"/>
      <c r="F360" s="143"/>
      <c r="G360" s="149"/>
    </row>
    <row r="361" spans="1:7" x14ac:dyDescent="0.2">
      <c r="A361" s="16" t="s">
        <v>546</v>
      </c>
      <c r="B361" s="143"/>
      <c r="C361" s="144"/>
      <c r="D361" s="143"/>
      <c r="E361" s="143"/>
      <c r="F361" s="143"/>
      <c r="G361" s="149"/>
    </row>
    <row r="362" spans="1:7" x14ac:dyDescent="0.2">
      <c r="A362" s="16" t="s">
        <v>547</v>
      </c>
      <c r="B362" s="143"/>
      <c r="C362" s="144"/>
      <c r="D362" s="143"/>
      <c r="E362" s="143"/>
      <c r="F362" s="143"/>
      <c r="G362" s="149"/>
    </row>
    <row r="363" spans="1:7" x14ac:dyDescent="0.2">
      <c r="A363" s="16" t="s">
        <v>548</v>
      </c>
      <c r="B363" s="143"/>
      <c r="C363" s="144"/>
      <c r="D363" s="143"/>
      <c r="E363" s="143"/>
      <c r="F363" s="143"/>
      <c r="G363" s="149"/>
    </row>
    <row r="364" spans="1:7" x14ac:dyDescent="0.2">
      <c r="A364" s="16" t="s">
        <v>549</v>
      </c>
      <c r="B364" s="143"/>
      <c r="C364" s="144"/>
      <c r="D364" s="143"/>
      <c r="E364" s="143"/>
      <c r="F364" s="143"/>
      <c r="G364" s="149"/>
    </row>
    <row r="365" spans="1:7" x14ac:dyDescent="0.2">
      <c r="A365" s="16" t="s">
        <v>550</v>
      </c>
      <c r="B365" s="143"/>
      <c r="C365" s="144"/>
      <c r="D365" s="143"/>
      <c r="E365" s="143"/>
      <c r="F365" s="143"/>
      <c r="G365" s="149"/>
    </row>
    <row r="366" spans="1:7" x14ac:dyDescent="0.2">
      <c r="A366" s="16" t="s">
        <v>551</v>
      </c>
      <c r="B366" s="143"/>
      <c r="C366" s="144"/>
      <c r="D366" s="143"/>
      <c r="E366" s="143"/>
      <c r="F366" s="143"/>
      <c r="G366" s="149"/>
    </row>
    <row r="367" spans="1:7" x14ac:dyDescent="0.2">
      <c r="A367" s="16" t="s">
        <v>552</v>
      </c>
      <c r="B367" s="143"/>
      <c r="C367" s="144"/>
      <c r="D367" s="143"/>
      <c r="E367" s="143"/>
      <c r="F367" s="143"/>
      <c r="G367" s="149"/>
    </row>
    <row r="368" spans="1:7" x14ac:dyDescent="0.2">
      <c r="A368" s="16" t="s">
        <v>553</v>
      </c>
      <c r="B368" s="143"/>
      <c r="C368" s="144"/>
      <c r="D368" s="143"/>
      <c r="E368" s="143"/>
      <c r="F368" s="143"/>
      <c r="G368" s="149"/>
    </row>
    <row r="369" spans="1:7" x14ac:dyDescent="0.2">
      <c r="A369" s="16" t="s">
        <v>554</v>
      </c>
      <c r="B369" s="143"/>
      <c r="C369" s="144"/>
      <c r="D369" s="143"/>
      <c r="E369" s="143"/>
      <c r="F369" s="143"/>
      <c r="G369" s="149"/>
    </row>
    <row r="370" spans="1:7" x14ac:dyDescent="0.2">
      <c r="A370" s="16" t="s">
        <v>555</v>
      </c>
      <c r="B370" s="143"/>
      <c r="C370" s="144"/>
      <c r="D370" s="143"/>
      <c r="E370" s="143"/>
      <c r="F370" s="143"/>
      <c r="G370" s="149"/>
    </row>
    <row r="371" spans="1:7" x14ac:dyDescent="0.2">
      <c r="A371" s="16" t="s">
        <v>556</v>
      </c>
      <c r="B371" s="143"/>
      <c r="C371" s="144"/>
      <c r="D371" s="143"/>
      <c r="E371" s="143"/>
      <c r="F371" s="143"/>
      <c r="G371" s="149"/>
    </row>
    <row r="372" spans="1:7" x14ac:dyDescent="0.2">
      <c r="A372" s="16" t="s">
        <v>557</v>
      </c>
      <c r="B372" s="143"/>
      <c r="C372" s="144"/>
      <c r="D372" s="143"/>
      <c r="E372" s="143"/>
      <c r="F372" s="143"/>
      <c r="G372" s="149"/>
    </row>
    <row r="373" spans="1:7" x14ac:dyDescent="0.2">
      <c r="A373" s="16" t="s">
        <v>558</v>
      </c>
      <c r="B373" s="143"/>
      <c r="C373" s="144"/>
      <c r="D373" s="143"/>
      <c r="E373" s="143"/>
      <c r="F373" s="143"/>
      <c r="G373" s="149"/>
    </row>
  </sheetData>
  <sheetProtection password="ACF5" sheet="1" objects="1" scenarios="1"/>
  <autoFilter ref="A8:G373"/>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13"/>
  <sheetViews>
    <sheetView zoomScaleNormal="100" workbookViewId="0">
      <pane ySplit="13" topLeftCell="A14" activePane="bottomLeft" state="frozen"/>
      <selection pane="bottomLeft" activeCell="E1014" sqref="E1014"/>
    </sheetView>
  </sheetViews>
  <sheetFormatPr baseColWidth="10" defaultRowHeight="12.75" x14ac:dyDescent="0.2"/>
  <cols>
    <col min="1" max="1" width="11.28515625" style="16" customWidth="1"/>
    <col min="2" max="2" width="10.7109375" style="16" customWidth="1"/>
    <col min="3" max="3" width="19.140625" style="24" customWidth="1"/>
    <col min="4" max="4" width="11.42578125" style="16"/>
    <col min="5" max="5" width="19.85546875" style="16" customWidth="1"/>
    <col min="6" max="6" width="15.7109375" style="16" customWidth="1"/>
    <col min="7" max="7" width="8.28515625" style="16" customWidth="1"/>
    <col min="8" max="8" width="10.85546875" style="16" customWidth="1"/>
    <col min="9" max="10" width="9.7109375" style="16" customWidth="1"/>
    <col min="11" max="11" width="20.28515625" style="16" customWidth="1"/>
    <col min="12" max="12" width="16.28515625" style="16" customWidth="1"/>
    <col min="13" max="13" width="13.7109375" style="16" customWidth="1"/>
    <col min="14" max="16384" width="11.42578125" style="16"/>
  </cols>
  <sheetData>
    <row r="1" spans="1:13" ht="18.75" x14ac:dyDescent="0.3">
      <c r="A1" s="27" t="s">
        <v>1235</v>
      </c>
      <c r="B1" s="28"/>
      <c r="C1" s="29"/>
      <c r="D1" s="28"/>
      <c r="E1" s="28"/>
      <c r="F1" s="28"/>
      <c r="G1" s="28"/>
      <c r="H1" s="28"/>
    </row>
    <row r="12" spans="1:13" hidden="1" x14ac:dyDescent="0.2"/>
    <row r="13" spans="1:13" s="17" customFormat="1" ht="24.75" customHeight="1" x14ac:dyDescent="0.2">
      <c r="B13" s="25" t="s">
        <v>1</v>
      </c>
      <c r="C13" s="26" t="s">
        <v>0</v>
      </c>
      <c r="D13" s="25" t="s">
        <v>9</v>
      </c>
      <c r="E13" s="25" t="s">
        <v>5</v>
      </c>
      <c r="F13" s="25" t="s">
        <v>2</v>
      </c>
      <c r="G13" s="25" t="s">
        <v>3</v>
      </c>
      <c r="H13" s="25" t="s">
        <v>146</v>
      </c>
      <c r="I13" s="25" t="s">
        <v>1199</v>
      </c>
      <c r="J13" s="25" t="s">
        <v>403</v>
      </c>
      <c r="K13" s="25" t="s">
        <v>6</v>
      </c>
      <c r="L13" s="145" t="s">
        <v>402</v>
      </c>
      <c r="M13" s="146" t="s">
        <v>404</v>
      </c>
    </row>
    <row r="14" spans="1:13" x14ac:dyDescent="0.2">
      <c r="A14" s="16" t="s">
        <v>147</v>
      </c>
      <c r="B14" s="143"/>
      <c r="C14" s="144"/>
      <c r="D14" s="143"/>
      <c r="E14" s="143"/>
      <c r="F14" s="143"/>
      <c r="G14" s="155"/>
      <c r="H14" s="156"/>
      <c r="I14" s="157"/>
      <c r="J14" s="156"/>
      <c r="K14" s="143"/>
      <c r="L14" s="147" t="str">
        <f t="shared" ref="L14:L20" si="0">IF(H14&lt;&gt;"",H14/G14,"")</f>
        <v/>
      </c>
      <c r="M14" s="148" t="str">
        <f t="shared" ref="M14:M20" si="1">IF(H14&lt;&gt;"",(H14-J14)*I14,"")</f>
        <v/>
      </c>
    </row>
    <row r="15" spans="1:13" x14ac:dyDescent="0.2">
      <c r="A15" s="16" t="s">
        <v>148</v>
      </c>
      <c r="B15" s="143"/>
      <c r="C15" s="144"/>
      <c r="D15" s="143"/>
      <c r="E15" s="143"/>
      <c r="F15" s="143"/>
      <c r="G15" s="155"/>
      <c r="H15" s="156"/>
      <c r="I15" s="157"/>
      <c r="J15" s="156"/>
      <c r="K15" s="143"/>
      <c r="L15" s="147" t="str">
        <f t="shared" si="0"/>
        <v/>
      </c>
      <c r="M15" s="148" t="str">
        <f t="shared" si="1"/>
        <v/>
      </c>
    </row>
    <row r="16" spans="1:13" x14ac:dyDescent="0.2">
      <c r="A16" s="16" t="s">
        <v>149</v>
      </c>
      <c r="B16" s="143"/>
      <c r="C16" s="144"/>
      <c r="D16" s="143"/>
      <c r="E16" s="143"/>
      <c r="F16" s="143"/>
      <c r="G16" s="155"/>
      <c r="H16" s="156"/>
      <c r="I16" s="157"/>
      <c r="J16" s="156"/>
      <c r="K16" s="143"/>
      <c r="L16" s="147" t="str">
        <f t="shared" si="0"/>
        <v/>
      </c>
      <c r="M16" s="148" t="str">
        <f t="shared" si="1"/>
        <v/>
      </c>
    </row>
    <row r="17" spans="1:13" x14ac:dyDescent="0.2">
      <c r="A17" s="16" t="s">
        <v>150</v>
      </c>
      <c r="B17" s="143"/>
      <c r="C17" s="144"/>
      <c r="D17" s="143"/>
      <c r="E17" s="143"/>
      <c r="F17" s="143"/>
      <c r="G17" s="155"/>
      <c r="H17" s="156"/>
      <c r="I17" s="157"/>
      <c r="J17" s="156"/>
      <c r="K17" s="143"/>
      <c r="L17" s="147" t="str">
        <f t="shared" si="0"/>
        <v/>
      </c>
      <c r="M17" s="148" t="str">
        <f t="shared" si="1"/>
        <v/>
      </c>
    </row>
    <row r="18" spans="1:13" x14ac:dyDescent="0.2">
      <c r="A18" s="16" t="s">
        <v>151</v>
      </c>
      <c r="B18" s="143"/>
      <c r="C18" s="144"/>
      <c r="D18" s="143"/>
      <c r="E18" s="143"/>
      <c r="F18" s="143"/>
      <c r="G18" s="155"/>
      <c r="H18" s="156"/>
      <c r="I18" s="157"/>
      <c r="J18" s="156"/>
      <c r="K18" s="143"/>
      <c r="L18" s="147" t="str">
        <f t="shared" si="0"/>
        <v/>
      </c>
      <c r="M18" s="148" t="str">
        <f t="shared" si="1"/>
        <v/>
      </c>
    </row>
    <row r="19" spans="1:13" x14ac:dyDescent="0.2">
      <c r="A19" s="16" t="s">
        <v>152</v>
      </c>
      <c r="B19" s="143"/>
      <c r="C19" s="144"/>
      <c r="D19" s="143"/>
      <c r="E19" s="143"/>
      <c r="F19" s="143"/>
      <c r="G19" s="155"/>
      <c r="H19" s="156"/>
      <c r="I19" s="157"/>
      <c r="J19" s="156"/>
      <c r="K19" s="143"/>
      <c r="L19" s="147" t="str">
        <f t="shared" si="0"/>
        <v/>
      </c>
      <c r="M19" s="148" t="str">
        <f t="shared" si="1"/>
        <v/>
      </c>
    </row>
    <row r="20" spans="1:13" x14ac:dyDescent="0.2">
      <c r="A20" s="16" t="s">
        <v>153</v>
      </c>
      <c r="B20" s="143"/>
      <c r="C20" s="144"/>
      <c r="D20" s="143"/>
      <c r="E20" s="143"/>
      <c r="F20" s="143"/>
      <c r="G20" s="155"/>
      <c r="H20" s="156"/>
      <c r="I20" s="157"/>
      <c r="J20" s="156"/>
      <c r="K20" s="143"/>
      <c r="L20" s="147" t="str">
        <f t="shared" si="0"/>
        <v/>
      </c>
      <c r="M20" s="148" t="str">
        <f t="shared" si="1"/>
        <v/>
      </c>
    </row>
    <row r="21" spans="1:13" x14ac:dyDescent="0.2">
      <c r="A21" s="16" t="s">
        <v>154</v>
      </c>
      <c r="B21" s="143"/>
      <c r="C21" s="144"/>
      <c r="D21" s="143"/>
      <c r="E21" s="143"/>
      <c r="F21" s="143"/>
      <c r="G21" s="155"/>
      <c r="H21" s="156"/>
      <c r="I21" s="157"/>
      <c r="J21" s="156"/>
      <c r="K21" s="143"/>
      <c r="L21" s="147" t="str">
        <f>IF(H21&lt;&gt;"",H21/G21,"")</f>
        <v/>
      </c>
      <c r="M21" s="148" t="str">
        <f>IF(H21&lt;&gt;"",(H21-J21)*I21,"")</f>
        <v/>
      </c>
    </row>
    <row r="22" spans="1:13" x14ac:dyDescent="0.2">
      <c r="A22" s="16" t="s">
        <v>155</v>
      </c>
      <c r="B22" s="143"/>
      <c r="C22" s="144"/>
      <c r="D22" s="143"/>
      <c r="E22" s="143"/>
      <c r="F22" s="143"/>
      <c r="G22" s="155"/>
      <c r="H22" s="156"/>
      <c r="I22" s="157"/>
      <c r="J22" s="156"/>
      <c r="K22" s="143"/>
      <c r="L22" s="147" t="str">
        <f t="shared" ref="L22:L85" si="2">IF(H22&lt;&gt;"",H22/G22,"")</f>
        <v/>
      </c>
      <c r="M22" s="148" t="str">
        <f t="shared" ref="M22:M85" si="3">IF(H22&lt;&gt;"",(H22-J22)*I22,"")</f>
        <v/>
      </c>
    </row>
    <row r="23" spans="1:13" x14ac:dyDescent="0.2">
      <c r="A23" s="16" t="s">
        <v>156</v>
      </c>
      <c r="B23" s="143"/>
      <c r="C23" s="144"/>
      <c r="D23" s="143"/>
      <c r="E23" s="143"/>
      <c r="F23" s="143"/>
      <c r="G23" s="155"/>
      <c r="H23" s="156"/>
      <c r="I23" s="157"/>
      <c r="J23" s="156"/>
      <c r="K23" s="143"/>
      <c r="L23" s="147" t="str">
        <f t="shared" si="2"/>
        <v/>
      </c>
      <c r="M23" s="148" t="str">
        <f t="shared" si="3"/>
        <v/>
      </c>
    </row>
    <row r="24" spans="1:13" x14ac:dyDescent="0.2">
      <c r="A24" s="16" t="s">
        <v>157</v>
      </c>
      <c r="B24" s="143"/>
      <c r="C24" s="144"/>
      <c r="D24" s="143"/>
      <c r="E24" s="143"/>
      <c r="F24" s="143"/>
      <c r="G24" s="155"/>
      <c r="H24" s="156"/>
      <c r="I24" s="157"/>
      <c r="J24" s="156"/>
      <c r="K24" s="143"/>
      <c r="L24" s="147" t="str">
        <f t="shared" si="2"/>
        <v/>
      </c>
      <c r="M24" s="148" t="str">
        <f t="shared" si="3"/>
        <v/>
      </c>
    </row>
    <row r="25" spans="1:13" x14ac:dyDescent="0.2">
      <c r="A25" s="16" t="s">
        <v>158</v>
      </c>
      <c r="B25" s="143"/>
      <c r="C25" s="144"/>
      <c r="D25" s="143"/>
      <c r="E25" s="143"/>
      <c r="F25" s="143"/>
      <c r="G25" s="155"/>
      <c r="H25" s="156"/>
      <c r="I25" s="157"/>
      <c r="J25" s="156"/>
      <c r="K25" s="143"/>
      <c r="L25" s="147" t="str">
        <f t="shared" si="2"/>
        <v/>
      </c>
      <c r="M25" s="148" t="str">
        <f t="shared" si="3"/>
        <v/>
      </c>
    </row>
    <row r="26" spans="1:13" x14ac:dyDescent="0.2">
      <c r="A26" s="16" t="s">
        <v>159</v>
      </c>
      <c r="B26" s="143"/>
      <c r="C26" s="144"/>
      <c r="D26" s="143"/>
      <c r="E26" s="143"/>
      <c r="F26" s="143"/>
      <c r="G26" s="155"/>
      <c r="H26" s="156"/>
      <c r="I26" s="157"/>
      <c r="J26" s="156"/>
      <c r="K26" s="143"/>
      <c r="L26" s="147" t="str">
        <f t="shared" si="2"/>
        <v/>
      </c>
      <c r="M26" s="148" t="str">
        <f t="shared" si="3"/>
        <v/>
      </c>
    </row>
    <row r="27" spans="1:13" x14ac:dyDescent="0.2">
      <c r="A27" s="16" t="s">
        <v>160</v>
      </c>
      <c r="B27" s="143"/>
      <c r="C27" s="144"/>
      <c r="D27" s="143"/>
      <c r="E27" s="143"/>
      <c r="F27" s="143"/>
      <c r="G27" s="155"/>
      <c r="H27" s="156"/>
      <c r="I27" s="157"/>
      <c r="J27" s="156"/>
      <c r="K27" s="143"/>
      <c r="L27" s="147" t="str">
        <f t="shared" si="2"/>
        <v/>
      </c>
      <c r="M27" s="148" t="str">
        <f t="shared" si="3"/>
        <v/>
      </c>
    </row>
    <row r="28" spans="1:13" x14ac:dyDescent="0.2">
      <c r="A28" s="16" t="s">
        <v>161</v>
      </c>
      <c r="B28" s="143"/>
      <c r="C28" s="144"/>
      <c r="D28" s="143"/>
      <c r="E28" s="143"/>
      <c r="F28" s="143"/>
      <c r="G28" s="155"/>
      <c r="H28" s="156"/>
      <c r="I28" s="157"/>
      <c r="J28" s="156"/>
      <c r="K28" s="143"/>
      <c r="L28" s="147" t="str">
        <f t="shared" si="2"/>
        <v/>
      </c>
      <c r="M28" s="148" t="str">
        <f t="shared" si="3"/>
        <v/>
      </c>
    </row>
    <row r="29" spans="1:13" x14ac:dyDescent="0.2">
      <c r="A29" s="16" t="s">
        <v>162</v>
      </c>
      <c r="B29" s="143"/>
      <c r="C29" s="144"/>
      <c r="D29" s="143"/>
      <c r="E29" s="143"/>
      <c r="F29" s="143"/>
      <c r="G29" s="155"/>
      <c r="H29" s="156"/>
      <c r="I29" s="157"/>
      <c r="J29" s="156"/>
      <c r="K29" s="143"/>
      <c r="L29" s="147" t="str">
        <f t="shared" si="2"/>
        <v/>
      </c>
      <c r="M29" s="148" t="str">
        <f t="shared" si="3"/>
        <v/>
      </c>
    </row>
    <row r="30" spans="1:13" x14ac:dyDescent="0.2">
      <c r="A30" s="16" t="s">
        <v>163</v>
      </c>
      <c r="B30" s="143"/>
      <c r="C30" s="144"/>
      <c r="D30" s="143"/>
      <c r="E30" s="143"/>
      <c r="F30" s="143"/>
      <c r="G30" s="155"/>
      <c r="H30" s="156"/>
      <c r="I30" s="157"/>
      <c r="J30" s="156"/>
      <c r="K30" s="143"/>
      <c r="L30" s="147" t="str">
        <f t="shared" si="2"/>
        <v/>
      </c>
      <c r="M30" s="148" t="str">
        <f t="shared" si="3"/>
        <v/>
      </c>
    </row>
    <row r="31" spans="1:13" x14ac:dyDescent="0.2">
      <c r="A31" s="16" t="s">
        <v>164</v>
      </c>
      <c r="B31" s="143"/>
      <c r="C31" s="144"/>
      <c r="D31" s="143"/>
      <c r="E31" s="143"/>
      <c r="F31" s="143"/>
      <c r="G31" s="155"/>
      <c r="H31" s="156"/>
      <c r="I31" s="157"/>
      <c r="J31" s="156"/>
      <c r="K31" s="143"/>
      <c r="L31" s="147" t="str">
        <f t="shared" si="2"/>
        <v/>
      </c>
      <c r="M31" s="148" t="str">
        <f t="shared" si="3"/>
        <v/>
      </c>
    </row>
    <row r="32" spans="1:13" x14ac:dyDescent="0.2">
      <c r="A32" s="16" t="s">
        <v>165</v>
      </c>
      <c r="B32" s="143"/>
      <c r="C32" s="144"/>
      <c r="D32" s="143"/>
      <c r="E32" s="143"/>
      <c r="F32" s="143"/>
      <c r="G32" s="155"/>
      <c r="H32" s="156"/>
      <c r="I32" s="157"/>
      <c r="J32" s="156"/>
      <c r="K32" s="143"/>
      <c r="L32" s="147" t="str">
        <f t="shared" si="2"/>
        <v/>
      </c>
      <c r="M32" s="148" t="str">
        <f t="shared" si="3"/>
        <v/>
      </c>
    </row>
    <row r="33" spans="1:13" x14ac:dyDescent="0.2">
      <c r="A33" s="16" t="s">
        <v>166</v>
      </c>
      <c r="B33" s="143"/>
      <c r="C33" s="144"/>
      <c r="D33" s="143"/>
      <c r="E33" s="143"/>
      <c r="F33" s="143"/>
      <c r="G33" s="155"/>
      <c r="H33" s="156"/>
      <c r="I33" s="157"/>
      <c r="J33" s="156"/>
      <c r="K33" s="143"/>
      <c r="L33" s="147" t="str">
        <f t="shared" si="2"/>
        <v/>
      </c>
      <c r="M33" s="148" t="str">
        <f t="shared" si="3"/>
        <v/>
      </c>
    </row>
    <row r="34" spans="1:13" x14ac:dyDescent="0.2">
      <c r="A34" s="16" t="s">
        <v>167</v>
      </c>
      <c r="B34" s="143"/>
      <c r="C34" s="144"/>
      <c r="D34" s="143"/>
      <c r="E34" s="143"/>
      <c r="F34" s="143"/>
      <c r="G34" s="155"/>
      <c r="H34" s="156"/>
      <c r="I34" s="157"/>
      <c r="J34" s="156"/>
      <c r="K34" s="143"/>
      <c r="L34" s="147" t="str">
        <f t="shared" si="2"/>
        <v/>
      </c>
      <c r="M34" s="148" t="str">
        <f t="shared" si="3"/>
        <v/>
      </c>
    </row>
    <row r="35" spans="1:13" x14ac:dyDescent="0.2">
      <c r="A35" s="16" t="s">
        <v>168</v>
      </c>
      <c r="B35" s="143"/>
      <c r="C35" s="144"/>
      <c r="D35" s="143"/>
      <c r="E35" s="143"/>
      <c r="F35" s="143"/>
      <c r="G35" s="155"/>
      <c r="H35" s="156"/>
      <c r="I35" s="157"/>
      <c r="J35" s="156"/>
      <c r="K35" s="143"/>
      <c r="L35" s="147" t="str">
        <f t="shared" si="2"/>
        <v/>
      </c>
      <c r="M35" s="148" t="str">
        <f t="shared" si="3"/>
        <v/>
      </c>
    </row>
    <row r="36" spans="1:13" x14ac:dyDescent="0.2">
      <c r="A36" s="16" t="s">
        <v>169</v>
      </c>
      <c r="B36" s="143"/>
      <c r="C36" s="144"/>
      <c r="D36" s="143"/>
      <c r="E36" s="143"/>
      <c r="F36" s="143"/>
      <c r="G36" s="155"/>
      <c r="H36" s="156"/>
      <c r="I36" s="157"/>
      <c r="J36" s="156"/>
      <c r="K36" s="143"/>
      <c r="L36" s="147" t="str">
        <f t="shared" si="2"/>
        <v/>
      </c>
      <c r="M36" s="148" t="str">
        <f t="shared" si="3"/>
        <v/>
      </c>
    </row>
    <row r="37" spans="1:13" x14ac:dyDescent="0.2">
      <c r="A37" s="16" t="s">
        <v>170</v>
      </c>
      <c r="B37" s="143"/>
      <c r="C37" s="144"/>
      <c r="D37" s="143"/>
      <c r="E37" s="143"/>
      <c r="F37" s="143"/>
      <c r="G37" s="155"/>
      <c r="H37" s="156"/>
      <c r="I37" s="157"/>
      <c r="J37" s="156"/>
      <c r="K37" s="143"/>
      <c r="L37" s="147" t="str">
        <f t="shared" si="2"/>
        <v/>
      </c>
      <c r="M37" s="148" t="str">
        <f t="shared" si="3"/>
        <v/>
      </c>
    </row>
    <row r="38" spans="1:13" x14ac:dyDescent="0.2">
      <c r="A38" s="16" t="s">
        <v>171</v>
      </c>
      <c r="B38" s="143"/>
      <c r="C38" s="144"/>
      <c r="D38" s="143"/>
      <c r="E38" s="143"/>
      <c r="F38" s="143"/>
      <c r="G38" s="155"/>
      <c r="H38" s="156"/>
      <c r="I38" s="157"/>
      <c r="J38" s="156"/>
      <c r="K38" s="143"/>
      <c r="L38" s="147" t="str">
        <f t="shared" si="2"/>
        <v/>
      </c>
      <c r="M38" s="148" t="str">
        <f t="shared" si="3"/>
        <v/>
      </c>
    </row>
    <row r="39" spans="1:13" x14ac:dyDescent="0.2">
      <c r="A39" s="16" t="s">
        <v>172</v>
      </c>
      <c r="B39" s="143"/>
      <c r="C39" s="144"/>
      <c r="D39" s="143"/>
      <c r="E39" s="143"/>
      <c r="F39" s="143"/>
      <c r="G39" s="155"/>
      <c r="H39" s="156"/>
      <c r="I39" s="157"/>
      <c r="J39" s="156"/>
      <c r="K39" s="143"/>
      <c r="L39" s="147" t="str">
        <f t="shared" si="2"/>
        <v/>
      </c>
      <c r="M39" s="148" t="str">
        <f t="shared" si="3"/>
        <v/>
      </c>
    </row>
    <row r="40" spans="1:13" x14ac:dyDescent="0.2">
      <c r="A40" s="16" t="s">
        <v>173</v>
      </c>
      <c r="B40" s="143"/>
      <c r="C40" s="144"/>
      <c r="D40" s="143"/>
      <c r="E40" s="143"/>
      <c r="F40" s="143"/>
      <c r="G40" s="155"/>
      <c r="H40" s="156"/>
      <c r="I40" s="157"/>
      <c r="J40" s="156"/>
      <c r="K40" s="143"/>
      <c r="L40" s="147" t="str">
        <f t="shared" si="2"/>
        <v/>
      </c>
      <c r="M40" s="148" t="str">
        <f t="shared" si="3"/>
        <v/>
      </c>
    </row>
    <row r="41" spans="1:13" x14ac:dyDescent="0.2">
      <c r="A41" s="16" t="s">
        <v>174</v>
      </c>
      <c r="B41" s="143"/>
      <c r="C41" s="144"/>
      <c r="D41" s="143"/>
      <c r="E41" s="143"/>
      <c r="F41" s="143"/>
      <c r="G41" s="155"/>
      <c r="H41" s="156"/>
      <c r="I41" s="157"/>
      <c r="J41" s="156"/>
      <c r="K41" s="143"/>
      <c r="L41" s="147" t="str">
        <f t="shared" si="2"/>
        <v/>
      </c>
      <c r="M41" s="148" t="str">
        <f t="shared" si="3"/>
        <v/>
      </c>
    </row>
    <row r="42" spans="1:13" x14ac:dyDescent="0.2">
      <c r="A42" s="16" t="s">
        <v>175</v>
      </c>
      <c r="B42" s="143"/>
      <c r="C42" s="144"/>
      <c r="D42" s="143"/>
      <c r="E42" s="143"/>
      <c r="F42" s="143"/>
      <c r="G42" s="155"/>
      <c r="H42" s="156"/>
      <c r="I42" s="157"/>
      <c r="J42" s="156"/>
      <c r="K42" s="143"/>
      <c r="L42" s="147" t="str">
        <f t="shared" si="2"/>
        <v/>
      </c>
      <c r="M42" s="148" t="str">
        <f t="shared" si="3"/>
        <v/>
      </c>
    </row>
    <row r="43" spans="1:13" x14ac:dyDescent="0.2">
      <c r="A43" s="16" t="s">
        <v>176</v>
      </c>
      <c r="B43" s="143"/>
      <c r="C43" s="144"/>
      <c r="D43" s="143"/>
      <c r="E43" s="143"/>
      <c r="F43" s="143"/>
      <c r="G43" s="155"/>
      <c r="H43" s="156"/>
      <c r="I43" s="157"/>
      <c r="J43" s="156"/>
      <c r="K43" s="143"/>
      <c r="L43" s="147" t="str">
        <f t="shared" si="2"/>
        <v/>
      </c>
      <c r="M43" s="148" t="str">
        <f t="shared" si="3"/>
        <v/>
      </c>
    </row>
    <row r="44" spans="1:13" x14ac:dyDescent="0.2">
      <c r="A44" s="16" t="s">
        <v>177</v>
      </c>
      <c r="B44" s="143"/>
      <c r="C44" s="144"/>
      <c r="D44" s="143"/>
      <c r="E44" s="143"/>
      <c r="F44" s="143"/>
      <c r="G44" s="155"/>
      <c r="H44" s="156"/>
      <c r="I44" s="157"/>
      <c r="J44" s="156"/>
      <c r="K44" s="143"/>
      <c r="L44" s="147" t="str">
        <f t="shared" si="2"/>
        <v/>
      </c>
      <c r="M44" s="148" t="str">
        <f t="shared" si="3"/>
        <v/>
      </c>
    </row>
    <row r="45" spans="1:13" x14ac:dyDescent="0.2">
      <c r="A45" s="16" t="s">
        <v>178</v>
      </c>
      <c r="B45" s="143"/>
      <c r="C45" s="144"/>
      <c r="D45" s="143"/>
      <c r="E45" s="143"/>
      <c r="F45" s="143"/>
      <c r="G45" s="155"/>
      <c r="H45" s="156"/>
      <c r="I45" s="157"/>
      <c r="J45" s="156"/>
      <c r="K45" s="143"/>
      <c r="L45" s="147" t="str">
        <f t="shared" si="2"/>
        <v/>
      </c>
      <c r="M45" s="148" t="str">
        <f t="shared" si="3"/>
        <v/>
      </c>
    </row>
    <row r="46" spans="1:13" x14ac:dyDescent="0.2">
      <c r="A46" s="16" t="s">
        <v>179</v>
      </c>
      <c r="B46" s="143"/>
      <c r="C46" s="144"/>
      <c r="D46" s="143"/>
      <c r="E46" s="143"/>
      <c r="F46" s="143"/>
      <c r="G46" s="155"/>
      <c r="H46" s="156"/>
      <c r="I46" s="157"/>
      <c r="J46" s="156"/>
      <c r="K46" s="143"/>
      <c r="L46" s="147" t="str">
        <f t="shared" si="2"/>
        <v/>
      </c>
      <c r="M46" s="148" t="str">
        <f t="shared" si="3"/>
        <v/>
      </c>
    </row>
    <row r="47" spans="1:13" x14ac:dyDescent="0.2">
      <c r="A47" s="16" t="s">
        <v>180</v>
      </c>
      <c r="B47" s="143"/>
      <c r="C47" s="144"/>
      <c r="D47" s="143"/>
      <c r="E47" s="143"/>
      <c r="F47" s="143"/>
      <c r="G47" s="155"/>
      <c r="H47" s="156"/>
      <c r="I47" s="157"/>
      <c r="J47" s="156"/>
      <c r="K47" s="143"/>
      <c r="L47" s="147" t="str">
        <f t="shared" si="2"/>
        <v/>
      </c>
      <c r="M47" s="148" t="str">
        <f t="shared" si="3"/>
        <v/>
      </c>
    </row>
    <row r="48" spans="1:13" x14ac:dyDescent="0.2">
      <c r="A48" s="16" t="s">
        <v>181</v>
      </c>
      <c r="B48" s="143"/>
      <c r="C48" s="144"/>
      <c r="D48" s="143"/>
      <c r="E48" s="143"/>
      <c r="F48" s="143"/>
      <c r="G48" s="155"/>
      <c r="H48" s="156"/>
      <c r="I48" s="157"/>
      <c r="J48" s="156"/>
      <c r="K48" s="143"/>
      <c r="L48" s="147" t="str">
        <f t="shared" si="2"/>
        <v/>
      </c>
      <c r="M48" s="148" t="str">
        <f t="shared" si="3"/>
        <v/>
      </c>
    </row>
    <row r="49" spans="1:13" x14ac:dyDescent="0.2">
      <c r="A49" s="16" t="s">
        <v>182</v>
      </c>
      <c r="B49" s="143"/>
      <c r="C49" s="144"/>
      <c r="D49" s="143"/>
      <c r="E49" s="143"/>
      <c r="F49" s="143"/>
      <c r="G49" s="155"/>
      <c r="H49" s="156"/>
      <c r="I49" s="157"/>
      <c r="J49" s="156"/>
      <c r="K49" s="143"/>
      <c r="L49" s="147" t="str">
        <f t="shared" si="2"/>
        <v/>
      </c>
      <c r="M49" s="148" t="str">
        <f t="shared" si="3"/>
        <v/>
      </c>
    </row>
    <row r="50" spans="1:13" x14ac:dyDescent="0.2">
      <c r="A50" s="16" t="s">
        <v>183</v>
      </c>
      <c r="B50" s="143"/>
      <c r="C50" s="144"/>
      <c r="D50" s="143"/>
      <c r="E50" s="143"/>
      <c r="F50" s="143"/>
      <c r="G50" s="155"/>
      <c r="H50" s="156"/>
      <c r="I50" s="157"/>
      <c r="J50" s="156"/>
      <c r="K50" s="143"/>
      <c r="L50" s="147" t="str">
        <f t="shared" si="2"/>
        <v/>
      </c>
      <c r="M50" s="148" t="str">
        <f t="shared" si="3"/>
        <v/>
      </c>
    </row>
    <row r="51" spans="1:13" x14ac:dyDescent="0.2">
      <c r="A51" s="16" t="s">
        <v>184</v>
      </c>
      <c r="B51" s="143"/>
      <c r="C51" s="144"/>
      <c r="D51" s="143"/>
      <c r="E51" s="143"/>
      <c r="F51" s="143"/>
      <c r="G51" s="155"/>
      <c r="H51" s="156"/>
      <c r="I51" s="157"/>
      <c r="J51" s="156"/>
      <c r="K51" s="143"/>
      <c r="L51" s="147" t="str">
        <f t="shared" si="2"/>
        <v/>
      </c>
      <c r="M51" s="148" t="str">
        <f t="shared" si="3"/>
        <v/>
      </c>
    </row>
    <row r="52" spans="1:13" x14ac:dyDescent="0.2">
      <c r="A52" s="16" t="s">
        <v>185</v>
      </c>
      <c r="B52" s="143"/>
      <c r="C52" s="144"/>
      <c r="D52" s="143"/>
      <c r="E52" s="143"/>
      <c r="F52" s="143"/>
      <c r="G52" s="155"/>
      <c r="H52" s="156"/>
      <c r="I52" s="157"/>
      <c r="J52" s="156"/>
      <c r="K52" s="143"/>
      <c r="L52" s="147" t="str">
        <f t="shared" si="2"/>
        <v/>
      </c>
      <c r="M52" s="148" t="str">
        <f t="shared" si="3"/>
        <v/>
      </c>
    </row>
    <row r="53" spans="1:13" x14ac:dyDescent="0.2">
      <c r="A53" s="16" t="s">
        <v>186</v>
      </c>
      <c r="B53" s="143"/>
      <c r="C53" s="144"/>
      <c r="D53" s="143"/>
      <c r="E53" s="143"/>
      <c r="F53" s="143"/>
      <c r="G53" s="155"/>
      <c r="H53" s="156"/>
      <c r="I53" s="157"/>
      <c r="J53" s="156"/>
      <c r="K53" s="143"/>
      <c r="L53" s="147" t="str">
        <f t="shared" si="2"/>
        <v/>
      </c>
      <c r="M53" s="148" t="str">
        <f t="shared" si="3"/>
        <v/>
      </c>
    </row>
    <row r="54" spans="1:13" x14ac:dyDescent="0.2">
      <c r="A54" s="16" t="s">
        <v>187</v>
      </c>
      <c r="B54" s="143"/>
      <c r="C54" s="144"/>
      <c r="D54" s="143"/>
      <c r="E54" s="143"/>
      <c r="F54" s="143"/>
      <c r="G54" s="155"/>
      <c r="H54" s="156"/>
      <c r="I54" s="157"/>
      <c r="J54" s="156"/>
      <c r="K54" s="143"/>
      <c r="L54" s="147" t="str">
        <f t="shared" si="2"/>
        <v/>
      </c>
      <c r="M54" s="148" t="str">
        <f t="shared" si="3"/>
        <v/>
      </c>
    </row>
    <row r="55" spans="1:13" x14ac:dyDescent="0.2">
      <c r="A55" s="16" t="s">
        <v>188</v>
      </c>
      <c r="B55" s="143"/>
      <c r="C55" s="144"/>
      <c r="D55" s="143"/>
      <c r="E55" s="143"/>
      <c r="F55" s="143"/>
      <c r="G55" s="155"/>
      <c r="H55" s="156"/>
      <c r="I55" s="157"/>
      <c r="J55" s="156"/>
      <c r="K55" s="143"/>
      <c r="L55" s="147" t="str">
        <f t="shared" si="2"/>
        <v/>
      </c>
      <c r="M55" s="148" t="str">
        <f t="shared" si="3"/>
        <v/>
      </c>
    </row>
    <row r="56" spans="1:13" x14ac:dyDescent="0.2">
      <c r="A56" s="16" t="s">
        <v>189</v>
      </c>
      <c r="B56" s="143"/>
      <c r="C56" s="144"/>
      <c r="D56" s="143"/>
      <c r="E56" s="143"/>
      <c r="F56" s="143"/>
      <c r="G56" s="155"/>
      <c r="H56" s="156"/>
      <c r="I56" s="157"/>
      <c r="J56" s="156"/>
      <c r="K56" s="143"/>
      <c r="L56" s="147" t="str">
        <f t="shared" si="2"/>
        <v/>
      </c>
      <c r="M56" s="148" t="str">
        <f t="shared" si="3"/>
        <v/>
      </c>
    </row>
    <row r="57" spans="1:13" x14ac:dyDescent="0.2">
      <c r="A57" s="16" t="s">
        <v>190</v>
      </c>
      <c r="B57" s="143"/>
      <c r="C57" s="144"/>
      <c r="D57" s="143"/>
      <c r="E57" s="143"/>
      <c r="F57" s="143"/>
      <c r="G57" s="155"/>
      <c r="H57" s="156"/>
      <c r="I57" s="157"/>
      <c r="J57" s="156"/>
      <c r="K57" s="143"/>
      <c r="L57" s="147" t="str">
        <f t="shared" si="2"/>
        <v/>
      </c>
      <c r="M57" s="148" t="str">
        <f t="shared" si="3"/>
        <v/>
      </c>
    </row>
    <row r="58" spans="1:13" x14ac:dyDescent="0.2">
      <c r="A58" s="16" t="s">
        <v>191</v>
      </c>
      <c r="B58" s="143"/>
      <c r="C58" s="144"/>
      <c r="D58" s="143"/>
      <c r="E58" s="143"/>
      <c r="F58" s="143"/>
      <c r="G58" s="155"/>
      <c r="H58" s="156"/>
      <c r="I58" s="157"/>
      <c r="J58" s="156"/>
      <c r="K58" s="143"/>
      <c r="L58" s="147" t="str">
        <f t="shared" si="2"/>
        <v/>
      </c>
      <c r="M58" s="148" t="str">
        <f t="shared" si="3"/>
        <v/>
      </c>
    </row>
    <row r="59" spans="1:13" x14ac:dyDescent="0.2">
      <c r="A59" s="16" t="s">
        <v>192</v>
      </c>
      <c r="B59" s="143"/>
      <c r="C59" s="144"/>
      <c r="D59" s="143"/>
      <c r="E59" s="143"/>
      <c r="F59" s="143"/>
      <c r="G59" s="155"/>
      <c r="H59" s="156"/>
      <c r="I59" s="157"/>
      <c r="J59" s="156"/>
      <c r="K59" s="143"/>
      <c r="L59" s="147" t="str">
        <f t="shared" si="2"/>
        <v/>
      </c>
      <c r="M59" s="148" t="str">
        <f t="shared" si="3"/>
        <v/>
      </c>
    </row>
    <row r="60" spans="1:13" x14ac:dyDescent="0.2">
      <c r="A60" s="16" t="s">
        <v>193</v>
      </c>
      <c r="B60" s="143"/>
      <c r="C60" s="144"/>
      <c r="D60" s="143"/>
      <c r="E60" s="143"/>
      <c r="F60" s="143"/>
      <c r="G60" s="155"/>
      <c r="H60" s="156"/>
      <c r="I60" s="157"/>
      <c r="J60" s="156"/>
      <c r="K60" s="143"/>
      <c r="L60" s="147" t="str">
        <f t="shared" si="2"/>
        <v/>
      </c>
      <c r="M60" s="148" t="str">
        <f t="shared" si="3"/>
        <v/>
      </c>
    </row>
    <row r="61" spans="1:13" x14ac:dyDescent="0.2">
      <c r="A61" s="16" t="s">
        <v>194</v>
      </c>
      <c r="B61" s="143"/>
      <c r="C61" s="144"/>
      <c r="D61" s="143"/>
      <c r="E61" s="143"/>
      <c r="F61" s="143"/>
      <c r="G61" s="155"/>
      <c r="H61" s="156"/>
      <c r="I61" s="157"/>
      <c r="J61" s="156"/>
      <c r="K61" s="143"/>
      <c r="L61" s="147" t="str">
        <f t="shared" si="2"/>
        <v/>
      </c>
      <c r="M61" s="148" t="str">
        <f t="shared" si="3"/>
        <v/>
      </c>
    </row>
    <row r="62" spans="1:13" x14ac:dyDescent="0.2">
      <c r="A62" s="16" t="s">
        <v>195</v>
      </c>
      <c r="B62" s="143"/>
      <c r="C62" s="144"/>
      <c r="D62" s="143"/>
      <c r="E62" s="143"/>
      <c r="F62" s="143"/>
      <c r="G62" s="155"/>
      <c r="H62" s="156"/>
      <c r="I62" s="157"/>
      <c r="J62" s="156"/>
      <c r="K62" s="143"/>
      <c r="L62" s="147" t="str">
        <f t="shared" si="2"/>
        <v/>
      </c>
      <c r="M62" s="148" t="str">
        <f t="shared" si="3"/>
        <v/>
      </c>
    </row>
    <row r="63" spans="1:13" x14ac:dyDescent="0.2">
      <c r="A63" s="16" t="s">
        <v>196</v>
      </c>
      <c r="B63" s="143"/>
      <c r="C63" s="144"/>
      <c r="D63" s="143"/>
      <c r="E63" s="143"/>
      <c r="F63" s="143"/>
      <c r="G63" s="155"/>
      <c r="H63" s="156"/>
      <c r="I63" s="157"/>
      <c r="J63" s="156"/>
      <c r="K63" s="143"/>
      <c r="L63" s="147" t="str">
        <f t="shared" si="2"/>
        <v/>
      </c>
      <c r="M63" s="148" t="str">
        <f t="shared" si="3"/>
        <v/>
      </c>
    </row>
    <row r="64" spans="1:13" x14ac:dyDescent="0.2">
      <c r="A64" s="16" t="s">
        <v>197</v>
      </c>
      <c r="B64" s="143"/>
      <c r="C64" s="144"/>
      <c r="D64" s="143"/>
      <c r="E64" s="143"/>
      <c r="F64" s="143"/>
      <c r="G64" s="155"/>
      <c r="H64" s="156"/>
      <c r="I64" s="157"/>
      <c r="J64" s="156"/>
      <c r="K64" s="143"/>
      <c r="L64" s="147" t="str">
        <f t="shared" si="2"/>
        <v/>
      </c>
      <c r="M64" s="148" t="str">
        <f t="shared" si="3"/>
        <v/>
      </c>
    </row>
    <row r="65" spans="1:13" x14ac:dyDescent="0.2">
      <c r="A65" s="16" t="s">
        <v>198</v>
      </c>
      <c r="B65" s="143"/>
      <c r="C65" s="144"/>
      <c r="D65" s="143"/>
      <c r="E65" s="143"/>
      <c r="F65" s="143"/>
      <c r="G65" s="155"/>
      <c r="H65" s="156"/>
      <c r="I65" s="157"/>
      <c r="J65" s="156"/>
      <c r="K65" s="143"/>
      <c r="L65" s="147" t="str">
        <f t="shared" si="2"/>
        <v/>
      </c>
      <c r="M65" s="148" t="str">
        <f t="shared" si="3"/>
        <v/>
      </c>
    </row>
    <row r="66" spans="1:13" x14ac:dyDescent="0.2">
      <c r="A66" s="16" t="s">
        <v>199</v>
      </c>
      <c r="B66" s="143"/>
      <c r="C66" s="144"/>
      <c r="D66" s="143"/>
      <c r="E66" s="143"/>
      <c r="F66" s="143"/>
      <c r="G66" s="155"/>
      <c r="H66" s="156"/>
      <c r="I66" s="157"/>
      <c r="J66" s="156"/>
      <c r="K66" s="143"/>
      <c r="L66" s="147" t="str">
        <f t="shared" si="2"/>
        <v/>
      </c>
      <c r="M66" s="148" t="str">
        <f t="shared" si="3"/>
        <v/>
      </c>
    </row>
    <row r="67" spans="1:13" x14ac:dyDescent="0.2">
      <c r="A67" s="16" t="s">
        <v>200</v>
      </c>
      <c r="B67" s="143"/>
      <c r="C67" s="144"/>
      <c r="D67" s="143"/>
      <c r="E67" s="143"/>
      <c r="F67" s="143"/>
      <c r="G67" s="155"/>
      <c r="H67" s="156"/>
      <c r="I67" s="157"/>
      <c r="J67" s="156"/>
      <c r="K67" s="143"/>
      <c r="L67" s="147" t="str">
        <f t="shared" si="2"/>
        <v/>
      </c>
      <c r="M67" s="148" t="str">
        <f t="shared" si="3"/>
        <v/>
      </c>
    </row>
    <row r="68" spans="1:13" x14ac:dyDescent="0.2">
      <c r="A68" s="16" t="s">
        <v>201</v>
      </c>
      <c r="B68" s="143"/>
      <c r="C68" s="144"/>
      <c r="D68" s="143"/>
      <c r="E68" s="143"/>
      <c r="F68" s="143"/>
      <c r="G68" s="155"/>
      <c r="H68" s="156"/>
      <c r="I68" s="157"/>
      <c r="J68" s="156"/>
      <c r="K68" s="143"/>
      <c r="L68" s="147" t="str">
        <f t="shared" si="2"/>
        <v/>
      </c>
      <c r="M68" s="148" t="str">
        <f t="shared" si="3"/>
        <v/>
      </c>
    </row>
    <row r="69" spans="1:13" x14ac:dyDescent="0.2">
      <c r="A69" s="16" t="s">
        <v>202</v>
      </c>
      <c r="B69" s="143"/>
      <c r="C69" s="144"/>
      <c r="D69" s="143"/>
      <c r="E69" s="143"/>
      <c r="F69" s="143"/>
      <c r="G69" s="155"/>
      <c r="H69" s="156"/>
      <c r="I69" s="157"/>
      <c r="J69" s="156"/>
      <c r="K69" s="143"/>
      <c r="L69" s="147" t="str">
        <f t="shared" si="2"/>
        <v/>
      </c>
      <c r="M69" s="148" t="str">
        <f t="shared" si="3"/>
        <v/>
      </c>
    </row>
    <row r="70" spans="1:13" x14ac:dyDescent="0.2">
      <c r="A70" s="16" t="s">
        <v>203</v>
      </c>
      <c r="B70" s="143"/>
      <c r="C70" s="144"/>
      <c r="D70" s="143"/>
      <c r="E70" s="143"/>
      <c r="F70" s="143"/>
      <c r="G70" s="155"/>
      <c r="H70" s="156"/>
      <c r="I70" s="157"/>
      <c r="J70" s="156"/>
      <c r="K70" s="143"/>
      <c r="L70" s="147" t="str">
        <f t="shared" si="2"/>
        <v/>
      </c>
      <c r="M70" s="148" t="str">
        <f t="shared" si="3"/>
        <v/>
      </c>
    </row>
    <row r="71" spans="1:13" x14ac:dyDescent="0.2">
      <c r="A71" s="16" t="s">
        <v>204</v>
      </c>
      <c r="B71" s="143"/>
      <c r="C71" s="144"/>
      <c r="D71" s="143"/>
      <c r="E71" s="143"/>
      <c r="F71" s="143"/>
      <c r="G71" s="155"/>
      <c r="H71" s="156"/>
      <c r="I71" s="157"/>
      <c r="J71" s="156"/>
      <c r="K71" s="143"/>
      <c r="L71" s="147" t="str">
        <f t="shared" si="2"/>
        <v/>
      </c>
      <c r="M71" s="148" t="str">
        <f t="shared" si="3"/>
        <v/>
      </c>
    </row>
    <row r="72" spans="1:13" x14ac:dyDescent="0.2">
      <c r="A72" s="16" t="s">
        <v>205</v>
      </c>
      <c r="B72" s="143"/>
      <c r="C72" s="144"/>
      <c r="D72" s="143"/>
      <c r="E72" s="143"/>
      <c r="F72" s="143"/>
      <c r="G72" s="155"/>
      <c r="H72" s="156"/>
      <c r="I72" s="157"/>
      <c r="J72" s="156"/>
      <c r="K72" s="143"/>
      <c r="L72" s="147" t="str">
        <f t="shared" si="2"/>
        <v/>
      </c>
      <c r="M72" s="148" t="str">
        <f t="shared" si="3"/>
        <v/>
      </c>
    </row>
    <row r="73" spans="1:13" x14ac:dyDescent="0.2">
      <c r="A73" s="16" t="s">
        <v>206</v>
      </c>
      <c r="B73" s="143"/>
      <c r="C73" s="144"/>
      <c r="D73" s="143"/>
      <c r="E73" s="143"/>
      <c r="F73" s="143"/>
      <c r="G73" s="155"/>
      <c r="H73" s="156"/>
      <c r="I73" s="157"/>
      <c r="J73" s="156"/>
      <c r="K73" s="143"/>
      <c r="L73" s="147" t="str">
        <f t="shared" si="2"/>
        <v/>
      </c>
      <c r="M73" s="148" t="str">
        <f t="shared" si="3"/>
        <v/>
      </c>
    </row>
    <row r="74" spans="1:13" x14ac:dyDescent="0.2">
      <c r="A74" s="16" t="s">
        <v>207</v>
      </c>
      <c r="B74" s="143"/>
      <c r="C74" s="144"/>
      <c r="D74" s="143"/>
      <c r="E74" s="143"/>
      <c r="F74" s="143"/>
      <c r="G74" s="155"/>
      <c r="H74" s="156"/>
      <c r="I74" s="157"/>
      <c r="J74" s="156"/>
      <c r="K74" s="143"/>
      <c r="L74" s="147" t="str">
        <f t="shared" si="2"/>
        <v/>
      </c>
      <c r="M74" s="148" t="str">
        <f t="shared" si="3"/>
        <v/>
      </c>
    </row>
    <row r="75" spans="1:13" x14ac:dyDescent="0.2">
      <c r="A75" s="16" t="s">
        <v>208</v>
      </c>
      <c r="B75" s="143"/>
      <c r="C75" s="144"/>
      <c r="D75" s="143"/>
      <c r="E75" s="143"/>
      <c r="F75" s="143"/>
      <c r="G75" s="155"/>
      <c r="H75" s="156"/>
      <c r="I75" s="157"/>
      <c r="J75" s="156"/>
      <c r="K75" s="143"/>
      <c r="L75" s="147" t="str">
        <f t="shared" si="2"/>
        <v/>
      </c>
      <c r="M75" s="148" t="str">
        <f t="shared" si="3"/>
        <v/>
      </c>
    </row>
    <row r="76" spans="1:13" x14ac:dyDescent="0.2">
      <c r="A76" s="16" t="s">
        <v>209</v>
      </c>
      <c r="B76" s="143"/>
      <c r="C76" s="144"/>
      <c r="D76" s="143"/>
      <c r="E76" s="143"/>
      <c r="F76" s="143"/>
      <c r="G76" s="155"/>
      <c r="H76" s="156"/>
      <c r="I76" s="157"/>
      <c r="J76" s="156"/>
      <c r="K76" s="143"/>
      <c r="L76" s="147" t="str">
        <f t="shared" si="2"/>
        <v/>
      </c>
      <c r="M76" s="148" t="str">
        <f t="shared" si="3"/>
        <v/>
      </c>
    </row>
    <row r="77" spans="1:13" x14ac:dyDescent="0.2">
      <c r="A77" s="16" t="s">
        <v>210</v>
      </c>
      <c r="B77" s="143"/>
      <c r="C77" s="144"/>
      <c r="D77" s="143"/>
      <c r="E77" s="143"/>
      <c r="F77" s="143"/>
      <c r="G77" s="155"/>
      <c r="H77" s="156"/>
      <c r="I77" s="157"/>
      <c r="J77" s="156"/>
      <c r="K77" s="143"/>
      <c r="L77" s="147" t="str">
        <f t="shared" si="2"/>
        <v/>
      </c>
      <c r="M77" s="148" t="str">
        <f t="shared" si="3"/>
        <v/>
      </c>
    </row>
    <row r="78" spans="1:13" x14ac:dyDescent="0.2">
      <c r="A78" s="16" t="s">
        <v>211</v>
      </c>
      <c r="B78" s="143"/>
      <c r="C78" s="144"/>
      <c r="D78" s="143"/>
      <c r="E78" s="143"/>
      <c r="F78" s="143"/>
      <c r="G78" s="155"/>
      <c r="H78" s="156"/>
      <c r="I78" s="157"/>
      <c r="J78" s="156"/>
      <c r="K78" s="143"/>
      <c r="L78" s="147" t="str">
        <f t="shared" si="2"/>
        <v/>
      </c>
      <c r="M78" s="148" t="str">
        <f t="shared" si="3"/>
        <v/>
      </c>
    </row>
    <row r="79" spans="1:13" x14ac:dyDescent="0.2">
      <c r="A79" s="16" t="s">
        <v>212</v>
      </c>
      <c r="B79" s="143"/>
      <c r="C79" s="144"/>
      <c r="D79" s="143"/>
      <c r="E79" s="143"/>
      <c r="F79" s="143"/>
      <c r="G79" s="155"/>
      <c r="H79" s="156"/>
      <c r="I79" s="157"/>
      <c r="J79" s="156"/>
      <c r="K79" s="143"/>
      <c r="L79" s="147" t="str">
        <f t="shared" si="2"/>
        <v/>
      </c>
      <c r="M79" s="148" t="str">
        <f t="shared" si="3"/>
        <v/>
      </c>
    </row>
    <row r="80" spans="1:13" x14ac:dyDescent="0.2">
      <c r="A80" s="16" t="s">
        <v>213</v>
      </c>
      <c r="B80" s="143"/>
      <c r="C80" s="144"/>
      <c r="D80" s="143"/>
      <c r="E80" s="143"/>
      <c r="F80" s="143"/>
      <c r="G80" s="155"/>
      <c r="H80" s="156"/>
      <c r="I80" s="157"/>
      <c r="J80" s="156"/>
      <c r="K80" s="143"/>
      <c r="L80" s="147" t="str">
        <f t="shared" si="2"/>
        <v/>
      </c>
      <c r="M80" s="148" t="str">
        <f t="shared" si="3"/>
        <v/>
      </c>
    </row>
    <row r="81" spans="1:13" x14ac:dyDescent="0.2">
      <c r="A81" s="16" t="s">
        <v>214</v>
      </c>
      <c r="B81" s="143"/>
      <c r="C81" s="144"/>
      <c r="D81" s="143"/>
      <c r="E81" s="143"/>
      <c r="F81" s="143"/>
      <c r="G81" s="155"/>
      <c r="H81" s="156"/>
      <c r="I81" s="157"/>
      <c r="J81" s="156"/>
      <c r="K81" s="143"/>
      <c r="L81" s="147" t="str">
        <f t="shared" si="2"/>
        <v/>
      </c>
      <c r="M81" s="148" t="str">
        <f t="shared" si="3"/>
        <v/>
      </c>
    </row>
    <row r="82" spans="1:13" x14ac:dyDescent="0.2">
      <c r="A82" s="16" t="s">
        <v>215</v>
      </c>
      <c r="B82" s="143"/>
      <c r="C82" s="144"/>
      <c r="D82" s="143"/>
      <c r="E82" s="143"/>
      <c r="F82" s="143"/>
      <c r="G82" s="155"/>
      <c r="H82" s="156"/>
      <c r="I82" s="157"/>
      <c r="J82" s="156"/>
      <c r="K82" s="143"/>
      <c r="L82" s="147" t="str">
        <f t="shared" si="2"/>
        <v/>
      </c>
      <c r="M82" s="148" t="str">
        <f t="shared" si="3"/>
        <v/>
      </c>
    </row>
    <row r="83" spans="1:13" x14ac:dyDescent="0.2">
      <c r="A83" s="16" t="s">
        <v>216</v>
      </c>
      <c r="B83" s="143"/>
      <c r="C83" s="144"/>
      <c r="D83" s="143"/>
      <c r="E83" s="143"/>
      <c r="F83" s="143"/>
      <c r="G83" s="155"/>
      <c r="H83" s="156"/>
      <c r="I83" s="157"/>
      <c r="J83" s="156"/>
      <c r="K83" s="143"/>
      <c r="L83" s="147" t="str">
        <f t="shared" si="2"/>
        <v/>
      </c>
      <c r="M83" s="148" t="str">
        <f t="shared" si="3"/>
        <v/>
      </c>
    </row>
    <row r="84" spans="1:13" x14ac:dyDescent="0.2">
      <c r="A84" s="16" t="s">
        <v>217</v>
      </c>
      <c r="B84" s="143"/>
      <c r="C84" s="144"/>
      <c r="D84" s="143"/>
      <c r="E84" s="143"/>
      <c r="F84" s="143"/>
      <c r="G84" s="155"/>
      <c r="H84" s="156"/>
      <c r="I84" s="157"/>
      <c r="J84" s="156"/>
      <c r="K84" s="143"/>
      <c r="L84" s="147" t="str">
        <f t="shared" si="2"/>
        <v/>
      </c>
      <c r="M84" s="148" t="str">
        <f t="shared" si="3"/>
        <v/>
      </c>
    </row>
    <row r="85" spans="1:13" x14ac:dyDescent="0.2">
      <c r="A85" s="16" t="s">
        <v>218</v>
      </c>
      <c r="B85" s="143"/>
      <c r="C85" s="144"/>
      <c r="D85" s="143"/>
      <c r="E85" s="143"/>
      <c r="F85" s="143"/>
      <c r="G85" s="155"/>
      <c r="H85" s="156"/>
      <c r="I85" s="157"/>
      <c r="J85" s="156"/>
      <c r="K85" s="143"/>
      <c r="L85" s="147" t="str">
        <f t="shared" si="2"/>
        <v/>
      </c>
      <c r="M85" s="148" t="str">
        <f t="shared" si="3"/>
        <v/>
      </c>
    </row>
    <row r="86" spans="1:13" x14ac:dyDescent="0.2">
      <c r="A86" s="16" t="s">
        <v>219</v>
      </c>
      <c r="B86" s="143"/>
      <c r="C86" s="144"/>
      <c r="D86" s="143"/>
      <c r="E86" s="143"/>
      <c r="F86" s="143"/>
      <c r="G86" s="155"/>
      <c r="H86" s="156"/>
      <c r="I86" s="157"/>
      <c r="J86" s="156"/>
      <c r="K86" s="143"/>
      <c r="L86" s="147" t="str">
        <f t="shared" ref="L86:L149" si="4">IF(H86&lt;&gt;"",H86/G86,"")</f>
        <v/>
      </c>
      <c r="M86" s="148" t="str">
        <f t="shared" ref="M86:M149" si="5">IF(H86&lt;&gt;"",(H86-J86)*I86,"")</f>
        <v/>
      </c>
    </row>
    <row r="87" spans="1:13" x14ac:dyDescent="0.2">
      <c r="A87" s="16" t="s">
        <v>220</v>
      </c>
      <c r="B87" s="143"/>
      <c r="C87" s="144"/>
      <c r="D87" s="143"/>
      <c r="E87" s="143"/>
      <c r="F87" s="143"/>
      <c r="G87" s="155"/>
      <c r="H87" s="156"/>
      <c r="I87" s="157"/>
      <c r="J87" s="156"/>
      <c r="K87" s="143"/>
      <c r="L87" s="147" t="str">
        <f t="shared" si="4"/>
        <v/>
      </c>
      <c r="M87" s="148" t="str">
        <f t="shared" si="5"/>
        <v/>
      </c>
    </row>
    <row r="88" spans="1:13" x14ac:dyDescent="0.2">
      <c r="A88" s="16" t="s">
        <v>221</v>
      </c>
      <c r="B88" s="143"/>
      <c r="C88" s="144"/>
      <c r="D88" s="143"/>
      <c r="E88" s="143"/>
      <c r="F88" s="143"/>
      <c r="G88" s="155"/>
      <c r="H88" s="156"/>
      <c r="I88" s="157"/>
      <c r="J88" s="156"/>
      <c r="K88" s="143"/>
      <c r="L88" s="147" t="str">
        <f t="shared" si="4"/>
        <v/>
      </c>
      <c r="M88" s="148" t="str">
        <f t="shared" si="5"/>
        <v/>
      </c>
    </row>
    <row r="89" spans="1:13" x14ac:dyDescent="0.2">
      <c r="A89" s="16" t="s">
        <v>222</v>
      </c>
      <c r="B89" s="143"/>
      <c r="C89" s="144"/>
      <c r="D89" s="143"/>
      <c r="E89" s="143"/>
      <c r="F89" s="143"/>
      <c r="G89" s="155"/>
      <c r="H89" s="156"/>
      <c r="I89" s="157"/>
      <c r="J89" s="156"/>
      <c r="K89" s="143"/>
      <c r="L89" s="147" t="str">
        <f t="shared" si="4"/>
        <v/>
      </c>
      <c r="M89" s="148" t="str">
        <f t="shared" si="5"/>
        <v/>
      </c>
    </row>
    <row r="90" spans="1:13" x14ac:dyDescent="0.2">
      <c r="A90" s="16" t="s">
        <v>223</v>
      </c>
      <c r="B90" s="143"/>
      <c r="C90" s="144"/>
      <c r="D90" s="143"/>
      <c r="E90" s="143"/>
      <c r="F90" s="143"/>
      <c r="G90" s="155"/>
      <c r="H90" s="156"/>
      <c r="I90" s="157"/>
      <c r="J90" s="156"/>
      <c r="K90" s="143"/>
      <c r="L90" s="147" t="str">
        <f t="shared" si="4"/>
        <v/>
      </c>
      <c r="M90" s="148" t="str">
        <f t="shared" si="5"/>
        <v/>
      </c>
    </row>
    <row r="91" spans="1:13" x14ac:dyDescent="0.2">
      <c r="A91" s="16" t="s">
        <v>224</v>
      </c>
      <c r="B91" s="143"/>
      <c r="C91" s="144"/>
      <c r="D91" s="143"/>
      <c r="E91" s="143"/>
      <c r="F91" s="143"/>
      <c r="G91" s="155"/>
      <c r="H91" s="156"/>
      <c r="I91" s="157"/>
      <c r="J91" s="156"/>
      <c r="K91" s="143"/>
      <c r="L91" s="147" t="str">
        <f t="shared" si="4"/>
        <v/>
      </c>
      <c r="M91" s="148" t="str">
        <f t="shared" si="5"/>
        <v/>
      </c>
    </row>
    <row r="92" spans="1:13" x14ac:dyDescent="0.2">
      <c r="A92" s="16" t="s">
        <v>225</v>
      </c>
      <c r="B92" s="143"/>
      <c r="C92" s="144"/>
      <c r="D92" s="143"/>
      <c r="E92" s="143"/>
      <c r="F92" s="143"/>
      <c r="G92" s="155"/>
      <c r="H92" s="156"/>
      <c r="I92" s="157"/>
      <c r="J92" s="156"/>
      <c r="K92" s="143"/>
      <c r="L92" s="147" t="str">
        <f t="shared" si="4"/>
        <v/>
      </c>
      <c r="M92" s="148" t="str">
        <f t="shared" si="5"/>
        <v/>
      </c>
    </row>
    <row r="93" spans="1:13" x14ac:dyDescent="0.2">
      <c r="A93" s="16" t="s">
        <v>226</v>
      </c>
      <c r="B93" s="143"/>
      <c r="C93" s="144"/>
      <c r="D93" s="143"/>
      <c r="E93" s="143"/>
      <c r="F93" s="143"/>
      <c r="G93" s="155"/>
      <c r="H93" s="156"/>
      <c r="I93" s="157"/>
      <c r="J93" s="156"/>
      <c r="K93" s="143"/>
      <c r="L93" s="147" t="str">
        <f t="shared" si="4"/>
        <v/>
      </c>
      <c r="M93" s="148" t="str">
        <f t="shared" si="5"/>
        <v/>
      </c>
    </row>
    <row r="94" spans="1:13" x14ac:dyDescent="0.2">
      <c r="A94" s="16" t="s">
        <v>227</v>
      </c>
      <c r="B94" s="143"/>
      <c r="C94" s="144"/>
      <c r="D94" s="143"/>
      <c r="E94" s="143"/>
      <c r="F94" s="143"/>
      <c r="G94" s="155"/>
      <c r="H94" s="156"/>
      <c r="I94" s="157"/>
      <c r="J94" s="156"/>
      <c r="K94" s="143"/>
      <c r="L94" s="147" t="str">
        <f t="shared" si="4"/>
        <v/>
      </c>
      <c r="M94" s="148" t="str">
        <f t="shared" si="5"/>
        <v/>
      </c>
    </row>
    <row r="95" spans="1:13" x14ac:dyDescent="0.2">
      <c r="A95" s="16" t="s">
        <v>228</v>
      </c>
      <c r="B95" s="143"/>
      <c r="C95" s="144"/>
      <c r="D95" s="143"/>
      <c r="E95" s="143"/>
      <c r="F95" s="143"/>
      <c r="G95" s="155"/>
      <c r="H95" s="156"/>
      <c r="I95" s="157"/>
      <c r="J95" s="156"/>
      <c r="K95" s="143"/>
      <c r="L95" s="147" t="str">
        <f t="shared" si="4"/>
        <v/>
      </c>
      <c r="M95" s="148" t="str">
        <f t="shared" si="5"/>
        <v/>
      </c>
    </row>
    <row r="96" spans="1:13" x14ac:dyDescent="0.2">
      <c r="A96" s="16" t="s">
        <v>229</v>
      </c>
      <c r="B96" s="143"/>
      <c r="C96" s="144"/>
      <c r="D96" s="143"/>
      <c r="E96" s="143"/>
      <c r="F96" s="143"/>
      <c r="G96" s="155"/>
      <c r="H96" s="156"/>
      <c r="I96" s="157"/>
      <c r="J96" s="156"/>
      <c r="K96" s="143"/>
      <c r="L96" s="147" t="str">
        <f t="shared" si="4"/>
        <v/>
      </c>
      <c r="M96" s="148" t="str">
        <f t="shared" si="5"/>
        <v/>
      </c>
    </row>
    <row r="97" spans="1:13" x14ac:dyDescent="0.2">
      <c r="A97" s="16" t="s">
        <v>230</v>
      </c>
      <c r="B97" s="143"/>
      <c r="C97" s="144"/>
      <c r="D97" s="143"/>
      <c r="E97" s="143"/>
      <c r="F97" s="143"/>
      <c r="G97" s="155"/>
      <c r="H97" s="156"/>
      <c r="I97" s="157"/>
      <c r="J97" s="156"/>
      <c r="K97" s="143"/>
      <c r="L97" s="147" t="str">
        <f t="shared" si="4"/>
        <v/>
      </c>
      <c r="M97" s="148" t="str">
        <f t="shared" si="5"/>
        <v/>
      </c>
    </row>
    <row r="98" spans="1:13" x14ac:dyDescent="0.2">
      <c r="A98" s="16" t="s">
        <v>231</v>
      </c>
      <c r="B98" s="143"/>
      <c r="C98" s="144"/>
      <c r="D98" s="143"/>
      <c r="E98" s="143"/>
      <c r="F98" s="143"/>
      <c r="G98" s="155"/>
      <c r="H98" s="156"/>
      <c r="I98" s="157"/>
      <c r="J98" s="156"/>
      <c r="K98" s="143"/>
      <c r="L98" s="147" t="str">
        <f t="shared" si="4"/>
        <v/>
      </c>
      <c r="M98" s="148" t="str">
        <f t="shared" si="5"/>
        <v/>
      </c>
    </row>
    <row r="99" spans="1:13" x14ac:dyDescent="0.2">
      <c r="A99" s="16" t="s">
        <v>232</v>
      </c>
      <c r="B99" s="143"/>
      <c r="C99" s="144"/>
      <c r="D99" s="143"/>
      <c r="E99" s="143"/>
      <c r="F99" s="143"/>
      <c r="G99" s="155"/>
      <c r="H99" s="156"/>
      <c r="I99" s="157"/>
      <c r="J99" s="156"/>
      <c r="K99" s="143"/>
      <c r="L99" s="147" t="str">
        <f t="shared" si="4"/>
        <v/>
      </c>
      <c r="M99" s="148" t="str">
        <f t="shared" si="5"/>
        <v/>
      </c>
    </row>
    <row r="100" spans="1:13" x14ac:dyDescent="0.2">
      <c r="A100" s="16" t="s">
        <v>233</v>
      </c>
      <c r="B100" s="143"/>
      <c r="C100" s="144"/>
      <c r="D100" s="143"/>
      <c r="E100" s="143"/>
      <c r="F100" s="143"/>
      <c r="G100" s="155"/>
      <c r="H100" s="156"/>
      <c r="I100" s="157"/>
      <c r="J100" s="156"/>
      <c r="K100" s="143"/>
      <c r="L100" s="147" t="str">
        <f t="shared" si="4"/>
        <v/>
      </c>
      <c r="M100" s="148" t="str">
        <f t="shared" si="5"/>
        <v/>
      </c>
    </row>
    <row r="101" spans="1:13" x14ac:dyDescent="0.2">
      <c r="A101" s="16" t="s">
        <v>234</v>
      </c>
      <c r="B101" s="143"/>
      <c r="C101" s="144"/>
      <c r="D101" s="143"/>
      <c r="E101" s="143"/>
      <c r="F101" s="143"/>
      <c r="G101" s="155"/>
      <c r="H101" s="156"/>
      <c r="I101" s="157"/>
      <c r="J101" s="156"/>
      <c r="K101" s="143"/>
      <c r="L101" s="147" t="str">
        <f t="shared" si="4"/>
        <v/>
      </c>
      <c r="M101" s="148" t="str">
        <f t="shared" si="5"/>
        <v/>
      </c>
    </row>
    <row r="102" spans="1:13" x14ac:dyDescent="0.2">
      <c r="A102" s="16" t="s">
        <v>235</v>
      </c>
      <c r="B102" s="143"/>
      <c r="C102" s="144"/>
      <c r="D102" s="143"/>
      <c r="E102" s="143"/>
      <c r="F102" s="143"/>
      <c r="G102" s="155"/>
      <c r="H102" s="156"/>
      <c r="I102" s="157"/>
      <c r="J102" s="156"/>
      <c r="K102" s="143"/>
      <c r="L102" s="147" t="str">
        <f t="shared" si="4"/>
        <v/>
      </c>
      <c r="M102" s="148" t="str">
        <f t="shared" si="5"/>
        <v/>
      </c>
    </row>
    <row r="103" spans="1:13" x14ac:dyDescent="0.2">
      <c r="A103" s="16" t="s">
        <v>236</v>
      </c>
      <c r="B103" s="143"/>
      <c r="C103" s="144"/>
      <c r="D103" s="143"/>
      <c r="E103" s="143"/>
      <c r="F103" s="143"/>
      <c r="G103" s="155"/>
      <c r="H103" s="156"/>
      <c r="I103" s="157"/>
      <c r="J103" s="156"/>
      <c r="K103" s="143"/>
      <c r="L103" s="147" t="str">
        <f t="shared" si="4"/>
        <v/>
      </c>
      <c r="M103" s="148" t="str">
        <f t="shared" si="5"/>
        <v/>
      </c>
    </row>
    <row r="104" spans="1:13" x14ac:dyDescent="0.2">
      <c r="A104" s="16" t="s">
        <v>237</v>
      </c>
      <c r="B104" s="143"/>
      <c r="C104" s="144"/>
      <c r="D104" s="143"/>
      <c r="E104" s="143"/>
      <c r="F104" s="143"/>
      <c r="G104" s="155"/>
      <c r="H104" s="156"/>
      <c r="I104" s="157"/>
      <c r="J104" s="156"/>
      <c r="K104" s="143"/>
      <c r="L104" s="147" t="str">
        <f t="shared" si="4"/>
        <v/>
      </c>
      <c r="M104" s="148" t="str">
        <f t="shared" si="5"/>
        <v/>
      </c>
    </row>
    <row r="105" spans="1:13" x14ac:dyDescent="0.2">
      <c r="A105" s="16" t="s">
        <v>238</v>
      </c>
      <c r="B105" s="143"/>
      <c r="C105" s="144"/>
      <c r="D105" s="143"/>
      <c r="E105" s="143"/>
      <c r="F105" s="143"/>
      <c r="G105" s="155"/>
      <c r="H105" s="156"/>
      <c r="I105" s="157"/>
      <c r="J105" s="156"/>
      <c r="K105" s="143"/>
      <c r="L105" s="147" t="str">
        <f t="shared" si="4"/>
        <v/>
      </c>
      <c r="M105" s="148" t="str">
        <f t="shared" si="5"/>
        <v/>
      </c>
    </row>
    <row r="106" spans="1:13" x14ac:dyDescent="0.2">
      <c r="A106" s="16" t="s">
        <v>239</v>
      </c>
      <c r="B106" s="143"/>
      <c r="C106" s="144"/>
      <c r="D106" s="143"/>
      <c r="E106" s="143"/>
      <c r="F106" s="143"/>
      <c r="G106" s="155"/>
      <c r="H106" s="156"/>
      <c r="I106" s="157"/>
      <c r="J106" s="156"/>
      <c r="K106" s="143"/>
      <c r="L106" s="147" t="str">
        <f t="shared" si="4"/>
        <v/>
      </c>
      <c r="M106" s="148" t="str">
        <f t="shared" si="5"/>
        <v/>
      </c>
    </row>
    <row r="107" spans="1:13" x14ac:dyDescent="0.2">
      <c r="A107" s="16" t="s">
        <v>240</v>
      </c>
      <c r="B107" s="143"/>
      <c r="C107" s="144"/>
      <c r="D107" s="143"/>
      <c r="E107" s="143"/>
      <c r="F107" s="143"/>
      <c r="G107" s="155"/>
      <c r="H107" s="156"/>
      <c r="I107" s="157"/>
      <c r="J107" s="156"/>
      <c r="K107" s="143"/>
      <c r="L107" s="147" t="str">
        <f t="shared" si="4"/>
        <v/>
      </c>
      <c r="M107" s="148" t="str">
        <f t="shared" si="5"/>
        <v/>
      </c>
    </row>
    <row r="108" spans="1:13" x14ac:dyDescent="0.2">
      <c r="A108" s="16" t="s">
        <v>241</v>
      </c>
      <c r="B108" s="143"/>
      <c r="C108" s="144"/>
      <c r="D108" s="143"/>
      <c r="E108" s="143"/>
      <c r="F108" s="143"/>
      <c r="G108" s="155"/>
      <c r="H108" s="156"/>
      <c r="I108" s="157"/>
      <c r="J108" s="156"/>
      <c r="K108" s="143"/>
      <c r="L108" s="147" t="str">
        <f t="shared" si="4"/>
        <v/>
      </c>
      <c r="M108" s="148" t="str">
        <f t="shared" si="5"/>
        <v/>
      </c>
    </row>
    <row r="109" spans="1:13" x14ac:dyDescent="0.2">
      <c r="A109" s="16" t="s">
        <v>242</v>
      </c>
      <c r="B109" s="143"/>
      <c r="C109" s="144"/>
      <c r="D109" s="143"/>
      <c r="E109" s="143"/>
      <c r="F109" s="143"/>
      <c r="G109" s="155"/>
      <c r="H109" s="156"/>
      <c r="I109" s="157"/>
      <c r="J109" s="156"/>
      <c r="K109" s="143"/>
      <c r="L109" s="147" t="str">
        <f t="shared" si="4"/>
        <v/>
      </c>
      <c r="M109" s="148" t="str">
        <f t="shared" si="5"/>
        <v/>
      </c>
    </row>
    <row r="110" spans="1:13" x14ac:dyDescent="0.2">
      <c r="A110" s="16" t="s">
        <v>243</v>
      </c>
      <c r="B110" s="143"/>
      <c r="C110" s="144"/>
      <c r="D110" s="143"/>
      <c r="E110" s="143"/>
      <c r="F110" s="143"/>
      <c r="G110" s="155"/>
      <c r="H110" s="156"/>
      <c r="I110" s="157"/>
      <c r="J110" s="156"/>
      <c r="K110" s="143"/>
      <c r="L110" s="147" t="str">
        <f t="shared" si="4"/>
        <v/>
      </c>
      <c r="M110" s="148" t="str">
        <f t="shared" si="5"/>
        <v/>
      </c>
    </row>
    <row r="111" spans="1:13" x14ac:dyDescent="0.2">
      <c r="A111" s="16" t="s">
        <v>244</v>
      </c>
      <c r="B111" s="143"/>
      <c r="C111" s="144"/>
      <c r="D111" s="143"/>
      <c r="E111" s="143"/>
      <c r="F111" s="143"/>
      <c r="G111" s="155"/>
      <c r="H111" s="156"/>
      <c r="I111" s="157"/>
      <c r="J111" s="156"/>
      <c r="K111" s="143"/>
      <c r="L111" s="147" t="str">
        <f t="shared" si="4"/>
        <v/>
      </c>
      <c r="M111" s="148" t="str">
        <f t="shared" si="5"/>
        <v/>
      </c>
    </row>
    <row r="112" spans="1:13" x14ac:dyDescent="0.2">
      <c r="A112" s="16" t="s">
        <v>245</v>
      </c>
      <c r="B112" s="143"/>
      <c r="C112" s="144"/>
      <c r="D112" s="143"/>
      <c r="E112" s="143"/>
      <c r="F112" s="143"/>
      <c r="G112" s="155"/>
      <c r="H112" s="156"/>
      <c r="I112" s="157"/>
      <c r="J112" s="156"/>
      <c r="K112" s="143"/>
      <c r="L112" s="147" t="str">
        <f t="shared" si="4"/>
        <v/>
      </c>
      <c r="M112" s="148" t="str">
        <f t="shared" si="5"/>
        <v/>
      </c>
    </row>
    <row r="113" spans="1:13" x14ac:dyDescent="0.2">
      <c r="A113" s="16" t="s">
        <v>246</v>
      </c>
      <c r="B113" s="143"/>
      <c r="C113" s="144"/>
      <c r="D113" s="143"/>
      <c r="E113" s="143"/>
      <c r="F113" s="143"/>
      <c r="G113" s="155"/>
      <c r="H113" s="156"/>
      <c r="I113" s="157"/>
      <c r="J113" s="156"/>
      <c r="K113" s="143"/>
      <c r="L113" s="147" t="str">
        <f t="shared" si="4"/>
        <v/>
      </c>
      <c r="M113" s="148" t="str">
        <f t="shared" si="5"/>
        <v/>
      </c>
    </row>
    <row r="114" spans="1:13" x14ac:dyDescent="0.2">
      <c r="A114" s="16" t="s">
        <v>247</v>
      </c>
      <c r="B114" s="143"/>
      <c r="C114" s="144"/>
      <c r="D114" s="143"/>
      <c r="E114" s="143"/>
      <c r="F114" s="143"/>
      <c r="G114" s="155"/>
      <c r="H114" s="156"/>
      <c r="I114" s="157"/>
      <c r="J114" s="156"/>
      <c r="K114" s="143"/>
      <c r="L114" s="147" t="str">
        <f t="shared" si="4"/>
        <v/>
      </c>
      <c r="M114" s="148" t="str">
        <f t="shared" si="5"/>
        <v/>
      </c>
    </row>
    <row r="115" spans="1:13" x14ac:dyDescent="0.2">
      <c r="A115" s="16" t="s">
        <v>248</v>
      </c>
      <c r="B115" s="143"/>
      <c r="C115" s="144"/>
      <c r="D115" s="143"/>
      <c r="E115" s="143"/>
      <c r="F115" s="143"/>
      <c r="G115" s="155"/>
      <c r="H115" s="156"/>
      <c r="I115" s="157"/>
      <c r="J115" s="156"/>
      <c r="K115" s="143"/>
      <c r="L115" s="147" t="str">
        <f t="shared" si="4"/>
        <v/>
      </c>
      <c r="M115" s="148" t="str">
        <f t="shared" si="5"/>
        <v/>
      </c>
    </row>
    <row r="116" spans="1:13" x14ac:dyDescent="0.2">
      <c r="A116" s="16" t="s">
        <v>249</v>
      </c>
      <c r="B116" s="143"/>
      <c r="C116" s="144"/>
      <c r="D116" s="143"/>
      <c r="E116" s="143"/>
      <c r="F116" s="143"/>
      <c r="G116" s="155"/>
      <c r="H116" s="156"/>
      <c r="I116" s="157"/>
      <c r="J116" s="156"/>
      <c r="K116" s="143"/>
      <c r="L116" s="147" t="str">
        <f t="shared" si="4"/>
        <v/>
      </c>
      <c r="M116" s="148" t="str">
        <f t="shared" si="5"/>
        <v/>
      </c>
    </row>
    <row r="117" spans="1:13" x14ac:dyDescent="0.2">
      <c r="A117" s="16" t="s">
        <v>250</v>
      </c>
      <c r="B117" s="143"/>
      <c r="C117" s="144"/>
      <c r="D117" s="143"/>
      <c r="E117" s="143"/>
      <c r="F117" s="143"/>
      <c r="G117" s="155"/>
      <c r="H117" s="156"/>
      <c r="I117" s="157"/>
      <c r="J117" s="156"/>
      <c r="K117" s="143"/>
      <c r="L117" s="147" t="str">
        <f t="shared" si="4"/>
        <v/>
      </c>
      <c r="M117" s="148" t="str">
        <f t="shared" si="5"/>
        <v/>
      </c>
    </row>
    <row r="118" spans="1:13" x14ac:dyDescent="0.2">
      <c r="A118" s="16" t="s">
        <v>251</v>
      </c>
      <c r="B118" s="143"/>
      <c r="C118" s="144"/>
      <c r="D118" s="143"/>
      <c r="E118" s="143"/>
      <c r="F118" s="143"/>
      <c r="G118" s="155"/>
      <c r="H118" s="156"/>
      <c r="I118" s="157"/>
      <c r="J118" s="156"/>
      <c r="K118" s="143"/>
      <c r="L118" s="147" t="str">
        <f t="shared" si="4"/>
        <v/>
      </c>
      <c r="M118" s="148" t="str">
        <f t="shared" si="5"/>
        <v/>
      </c>
    </row>
    <row r="119" spans="1:13" x14ac:dyDescent="0.2">
      <c r="A119" s="16" t="s">
        <v>252</v>
      </c>
      <c r="B119" s="143"/>
      <c r="C119" s="144"/>
      <c r="D119" s="143"/>
      <c r="E119" s="143"/>
      <c r="F119" s="143"/>
      <c r="G119" s="155"/>
      <c r="H119" s="156"/>
      <c r="I119" s="157"/>
      <c r="J119" s="156"/>
      <c r="K119" s="143"/>
      <c r="L119" s="147" t="str">
        <f t="shared" si="4"/>
        <v/>
      </c>
      <c r="M119" s="148" t="str">
        <f t="shared" si="5"/>
        <v/>
      </c>
    </row>
    <row r="120" spans="1:13" x14ac:dyDescent="0.2">
      <c r="A120" s="16" t="s">
        <v>253</v>
      </c>
      <c r="B120" s="143"/>
      <c r="C120" s="144"/>
      <c r="D120" s="143"/>
      <c r="E120" s="143"/>
      <c r="F120" s="143"/>
      <c r="G120" s="155"/>
      <c r="H120" s="156"/>
      <c r="I120" s="157"/>
      <c r="J120" s="156"/>
      <c r="K120" s="143"/>
      <c r="L120" s="147" t="str">
        <f t="shared" si="4"/>
        <v/>
      </c>
      <c r="M120" s="148" t="str">
        <f t="shared" si="5"/>
        <v/>
      </c>
    </row>
    <row r="121" spans="1:13" x14ac:dyDescent="0.2">
      <c r="A121" s="16" t="s">
        <v>254</v>
      </c>
      <c r="B121" s="143"/>
      <c r="C121" s="144"/>
      <c r="D121" s="143"/>
      <c r="E121" s="143"/>
      <c r="F121" s="143"/>
      <c r="G121" s="155"/>
      <c r="H121" s="156"/>
      <c r="I121" s="157"/>
      <c r="J121" s="156"/>
      <c r="K121" s="143"/>
      <c r="L121" s="147" t="str">
        <f t="shared" si="4"/>
        <v/>
      </c>
      <c r="M121" s="148" t="str">
        <f t="shared" si="5"/>
        <v/>
      </c>
    </row>
    <row r="122" spans="1:13" x14ac:dyDescent="0.2">
      <c r="A122" s="16" t="s">
        <v>255</v>
      </c>
      <c r="B122" s="143"/>
      <c r="C122" s="144"/>
      <c r="D122" s="143"/>
      <c r="E122" s="143"/>
      <c r="F122" s="143"/>
      <c r="G122" s="155"/>
      <c r="H122" s="156"/>
      <c r="I122" s="157"/>
      <c r="J122" s="156"/>
      <c r="K122" s="143"/>
      <c r="L122" s="147" t="str">
        <f t="shared" si="4"/>
        <v/>
      </c>
      <c r="M122" s="148" t="str">
        <f t="shared" si="5"/>
        <v/>
      </c>
    </row>
    <row r="123" spans="1:13" x14ac:dyDescent="0.2">
      <c r="A123" s="16" t="s">
        <v>256</v>
      </c>
      <c r="B123" s="143"/>
      <c r="C123" s="144"/>
      <c r="D123" s="143"/>
      <c r="E123" s="143"/>
      <c r="F123" s="143"/>
      <c r="G123" s="155"/>
      <c r="H123" s="156"/>
      <c r="I123" s="157"/>
      <c r="J123" s="156"/>
      <c r="K123" s="143"/>
      <c r="L123" s="147" t="str">
        <f t="shared" si="4"/>
        <v/>
      </c>
      <c r="M123" s="148" t="str">
        <f t="shared" si="5"/>
        <v/>
      </c>
    </row>
    <row r="124" spans="1:13" x14ac:dyDescent="0.2">
      <c r="A124" s="16" t="s">
        <v>257</v>
      </c>
      <c r="B124" s="143"/>
      <c r="C124" s="144"/>
      <c r="D124" s="143"/>
      <c r="E124" s="143"/>
      <c r="F124" s="143"/>
      <c r="G124" s="155"/>
      <c r="H124" s="156"/>
      <c r="I124" s="157"/>
      <c r="J124" s="156"/>
      <c r="K124" s="143"/>
      <c r="L124" s="147" t="str">
        <f t="shared" si="4"/>
        <v/>
      </c>
      <c r="M124" s="148" t="str">
        <f t="shared" si="5"/>
        <v/>
      </c>
    </row>
    <row r="125" spans="1:13" x14ac:dyDescent="0.2">
      <c r="A125" s="16" t="s">
        <v>258</v>
      </c>
      <c r="B125" s="143"/>
      <c r="C125" s="144"/>
      <c r="D125" s="143"/>
      <c r="E125" s="143"/>
      <c r="F125" s="143"/>
      <c r="G125" s="155"/>
      <c r="H125" s="156"/>
      <c r="I125" s="157"/>
      <c r="J125" s="156"/>
      <c r="K125" s="143"/>
      <c r="L125" s="147" t="str">
        <f t="shared" si="4"/>
        <v/>
      </c>
      <c r="M125" s="148" t="str">
        <f t="shared" si="5"/>
        <v/>
      </c>
    </row>
    <row r="126" spans="1:13" x14ac:dyDescent="0.2">
      <c r="A126" s="16" t="s">
        <v>259</v>
      </c>
      <c r="B126" s="143"/>
      <c r="C126" s="144"/>
      <c r="D126" s="143"/>
      <c r="E126" s="143"/>
      <c r="F126" s="143"/>
      <c r="G126" s="155"/>
      <c r="H126" s="156"/>
      <c r="I126" s="157"/>
      <c r="J126" s="156"/>
      <c r="K126" s="143"/>
      <c r="L126" s="147" t="str">
        <f t="shared" si="4"/>
        <v/>
      </c>
      <c r="M126" s="148" t="str">
        <f t="shared" si="5"/>
        <v/>
      </c>
    </row>
    <row r="127" spans="1:13" x14ac:dyDescent="0.2">
      <c r="A127" s="16" t="s">
        <v>260</v>
      </c>
      <c r="B127" s="143"/>
      <c r="C127" s="144"/>
      <c r="D127" s="143"/>
      <c r="E127" s="143"/>
      <c r="F127" s="143"/>
      <c r="G127" s="155"/>
      <c r="H127" s="156"/>
      <c r="I127" s="157"/>
      <c r="J127" s="156"/>
      <c r="K127" s="143"/>
      <c r="L127" s="147" t="str">
        <f t="shared" si="4"/>
        <v/>
      </c>
      <c r="M127" s="148" t="str">
        <f t="shared" si="5"/>
        <v/>
      </c>
    </row>
    <row r="128" spans="1:13" x14ac:dyDescent="0.2">
      <c r="A128" s="16" t="s">
        <v>261</v>
      </c>
      <c r="B128" s="143"/>
      <c r="C128" s="144"/>
      <c r="D128" s="143"/>
      <c r="E128" s="143"/>
      <c r="F128" s="143"/>
      <c r="G128" s="155"/>
      <c r="H128" s="156"/>
      <c r="I128" s="157"/>
      <c r="J128" s="156"/>
      <c r="K128" s="143"/>
      <c r="L128" s="147" t="str">
        <f t="shared" si="4"/>
        <v/>
      </c>
      <c r="M128" s="148" t="str">
        <f t="shared" si="5"/>
        <v/>
      </c>
    </row>
    <row r="129" spans="1:13" x14ac:dyDescent="0.2">
      <c r="A129" s="16" t="s">
        <v>262</v>
      </c>
      <c r="B129" s="143"/>
      <c r="C129" s="144"/>
      <c r="D129" s="143"/>
      <c r="E129" s="143"/>
      <c r="F129" s="143"/>
      <c r="G129" s="155"/>
      <c r="H129" s="156"/>
      <c r="I129" s="157"/>
      <c r="J129" s="156"/>
      <c r="K129" s="143"/>
      <c r="L129" s="147" t="str">
        <f t="shared" si="4"/>
        <v/>
      </c>
      <c r="M129" s="148" t="str">
        <f t="shared" si="5"/>
        <v/>
      </c>
    </row>
    <row r="130" spans="1:13" x14ac:dyDescent="0.2">
      <c r="A130" s="16" t="s">
        <v>263</v>
      </c>
      <c r="B130" s="143"/>
      <c r="C130" s="144"/>
      <c r="D130" s="143"/>
      <c r="E130" s="143"/>
      <c r="F130" s="143"/>
      <c r="G130" s="155"/>
      <c r="H130" s="156"/>
      <c r="I130" s="157"/>
      <c r="J130" s="156"/>
      <c r="K130" s="143"/>
      <c r="L130" s="147" t="str">
        <f t="shared" si="4"/>
        <v/>
      </c>
      <c r="M130" s="148" t="str">
        <f t="shared" si="5"/>
        <v/>
      </c>
    </row>
    <row r="131" spans="1:13" x14ac:dyDescent="0.2">
      <c r="A131" s="16" t="s">
        <v>264</v>
      </c>
      <c r="B131" s="143"/>
      <c r="C131" s="144"/>
      <c r="D131" s="143"/>
      <c r="E131" s="143"/>
      <c r="F131" s="143"/>
      <c r="G131" s="155"/>
      <c r="H131" s="156"/>
      <c r="I131" s="157"/>
      <c r="J131" s="156"/>
      <c r="K131" s="143"/>
      <c r="L131" s="147" t="str">
        <f t="shared" si="4"/>
        <v/>
      </c>
      <c r="M131" s="148" t="str">
        <f t="shared" si="5"/>
        <v/>
      </c>
    </row>
    <row r="132" spans="1:13" x14ac:dyDescent="0.2">
      <c r="A132" s="16" t="s">
        <v>265</v>
      </c>
      <c r="B132" s="143"/>
      <c r="C132" s="144"/>
      <c r="D132" s="143"/>
      <c r="E132" s="143"/>
      <c r="F132" s="143"/>
      <c r="G132" s="155"/>
      <c r="H132" s="156"/>
      <c r="I132" s="157"/>
      <c r="J132" s="156"/>
      <c r="K132" s="143"/>
      <c r="L132" s="147" t="str">
        <f t="shared" si="4"/>
        <v/>
      </c>
      <c r="M132" s="148" t="str">
        <f t="shared" si="5"/>
        <v/>
      </c>
    </row>
    <row r="133" spans="1:13" x14ac:dyDescent="0.2">
      <c r="A133" s="16" t="s">
        <v>266</v>
      </c>
      <c r="B133" s="143"/>
      <c r="C133" s="144"/>
      <c r="D133" s="143"/>
      <c r="E133" s="143"/>
      <c r="F133" s="143"/>
      <c r="G133" s="155"/>
      <c r="H133" s="156"/>
      <c r="I133" s="157"/>
      <c r="J133" s="156"/>
      <c r="K133" s="143"/>
      <c r="L133" s="147" t="str">
        <f t="shared" si="4"/>
        <v/>
      </c>
      <c r="M133" s="148" t="str">
        <f t="shared" si="5"/>
        <v/>
      </c>
    </row>
    <row r="134" spans="1:13" x14ac:dyDescent="0.2">
      <c r="A134" s="16" t="s">
        <v>267</v>
      </c>
      <c r="B134" s="143"/>
      <c r="C134" s="144"/>
      <c r="D134" s="143"/>
      <c r="E134" s="143"/>
      <c r="F134" s="143"/>
      <c r="G134" s="155"/>
      <c r="H134" s="156"/>
      <c r="I134" s="157"/>
      <c r="J134" s="156"/>
      <c r="K134" s="143"/>
      <c r="L134" s="147" t="str">
        <f t="shared" si="4"/>
        <v/>
      </c>
      <c r="M134" s="148" t="str">
        <f t="shared" si="5"/>
        <v/>
      </c>
    </row>
    <row r="135" spans="1:13" x14ac:dyDescent="0.2">
      <c r="A135" s="16" t="s">
        <v>268</v>
      </c>
      <c r="B135" s="143"/>
      <c r="C135" s="144"/>
      <c r="D135" s="143"/>
      <c r="E135" s="143"/>
      <c r="F135" s="143"/>
      <c r="G135" s="155"/>
      <c r="H135" s="156"/>
      <c r="I135" s="157"/>
      <c r="J135" s="156"/>
      <c r="K135" s="143"/>
      <c r="L135" s="147" t="str">
        <f t="shared" si="4"/>
        <v/>
      </c>
      <c r="M135" s="148" t="str">
        <f t="shared" si="5"/>
        <v/>
      </c>
    </row>
    <row r="136" spans="1:13" x14ac:dyDescent="0.2">
      <c r="A136" s="16" t="s">
        <v>269</v>
      </c>
      <c r="B136" s="143"/>
      <c r="C136" s="144"/>
      <c r="D136" s="143"/>
      <c r="E136" s="143"/>
      <c r="F136" s="143"/>
      <c r="G136" s="155"/>
      <c r="H136" s="156"/>
      <c r="I136" s="157"/>
      <c r="J136" s="156"/>
      <c r="K136" s="143"/>
      <c r="L136" s="147" t="str">
        <f t="shared" si="4"/>
        <v/>
      </c>
      <c r="M136" s="148" t="str">
        <f t="shared" si="5"/>
        <v/>
      </c>
    </row>
    <row r="137" spans="1:13" x14ac:dyDescent="0.2">
      <c r="A137" s="16" t="s">
        <v>270</v>
      </c>
      <c r="B137" s="143"/>
      <c r="C137" s="144"/>
      <c r="D137" s="143"/>
      <c r="E137" s="143"/>
      <c r="F137" s="143"/>
      <c r="G137" s="155"/>
      <c r="H137" s="156"/>
      <c r="I137" s="157"/>
      <c r="J137" s="156"/>
      <c r="K137" s="143"/>
      <c r="L137" s="147" t="str">
        <f t="shared" si="4"/>
        <v/>
      </c>
      <c r="M137" s="148" t="str">
        <f t="shared" si="5"/>
        <v/>
      </c>
    </row>
    <row r="138" spans="1:13" x14ac:dyDescent="0.2">
      <c r="A138" s="16" t="s">
        <v>271</v>
      </c>
      <c r="B138" s="143"/>
      <c r="C138" s="144"/>
      <c r="D138" s="143"/>
      <c r="E138" s="143"/>
      <c r="F138" s="143"/>
      <c r="G138" s="155"/>
      <c r="H138" s="156"/>
      <c r="I138" s="157"/>
      <c r="J138" s="156"/>
      <c r="K138" s="143"/>
      <c r="L138" s="147" t="str">
        <f t="shared" si="4"/>
        <v/>
      </c>
      <c r="M138" s="148" t="str">
        <f t="shared" si="5"/>
        <v/>
      </c>
    </row>
    <row r="139" spans="1:13" x14ac:dyDescent="0.2">
      <c r="A139" s="16" t="s">
        <v>272</v>
      </c>
      <c r="B139" s="143"/>
      <c r="C139" s="144"/>
      <c r="D139" s="143"/>
      <c r="E139" s="143"/>
      <c r="F139" s="143"/>
      <c r="G139" s="155"/>
      <c r="H139" s="156"/>
      <c r="I139" s="157"/>
      <c r="J139" s="156"/>
      <c r="K139" s="143"/>
      <c r="L139" s="147" t="str">
        <f t="shared" si="4"/>
        <v/>
      </c>
      <c r="M139" s="148" t="str">
        <f t="shared" si="5"/>
        <v/>
      </c>
    </row>
    <row r="140" spans="1:13" x14ac:dyDescent="0.2">
      <c r="A140" s="16" t="s">
        <v>273</v>
      </c>
      <c r="B140" s="143"/>
      <c r="C140" s="144"/>
      <c r="D140" s="143"/>
      <c r="E140" s="143"/>
      <c r="F140" s="143"/>
      <c r="G140" s="155"/>
      <c r="H140" s="156"/>
      <c r="I140" s="157"/>
      <c r="J140" s="156"/>
      <c r="K140" s="143"/>
      <c r="L140" s="147" t="str">
        <f t="shared" si="4"/>
        <v/>
      </c>
      <c r="M140" s="148" t="str">
        <f t="shared" si="5"/>
        <v/>
      </c>
    </row>
    <row r="141" spans="1:13" x14ac:dyDescent="0.2">
      <c r="A141" s="16" t="s">
        <v>274</v>
      </c>
      <c r="B141" s="143"/>
      <c r="C141" s="144"/>
      <c r="D141" s="143"/>
      <c r="E141" s="143"/>
      <c r="F141" s="143"/>
      <c r="G141" s="155"/>
      <c r="H141" s="156"/>
      <c r="I141" s="157"/>
      <c r="J141" s="156"/>
      <c r="K141" s="143"/>
      <c r="L141" s="147" t="str">
        <f t="shared" si="4"/>
        <v/>
      </c>
      <c r="M141" s="148" t="str">
        <f t="shared" si="5"/>
        <v/>
      </c>
    </row>
    <row r="142" spans="1:13" x14ac:dyDescent="0.2">
      <c r="A142" s="16" t="s">
        <v>275</v>
      </c>
      <c r="B142" s="143"/>
      <c r="C142" s="144"/>
      <c r="D142" s="143"/>
      <c r="E142" s="143"/>
      <c r="F142" s="143"/>
      <c r="G142" s="155"/>
      <c r="H142" s="156"/>
      <c r="I142" s="157"/>
      <c r="J142" s="156"/>
      <c r="K142" s="143"/>
      <c r="L142" s="147" t="str">
        <f t="shared" si="4"/>
        <v/>
      </c>
      <c r="M142" s="148" t="str">
        <f t="shared" si="5"/>
        <v/>
      </c>
    </row>
    <row r="143" spans="1:13" x14ac:dyDescent="0.2">
      <c r="A143" s="16" t="s">
        <v>276</v>
      </c>
      <c r="B143" s="143"/>
      <c r="C143" s="144"/>
      <c r="D143" s="143"/>
      <c r="E143" s="143"/>
      <c r="F143" s="143"/>
      <c r="G143" s="155"/>
      <c r="H143" s="156"/>
      <c r="I143" s="157"/>
      <c r="J143" s="156"/>
      <c r="K143" s="143"/>
      <c r="L143" s="147" t="str">
        <f t="shared" si="4"/>
        <v/>
      </c>
      <c r="M143" s="148" t="str">
        <f t="shared" si="5"/>
        <v/>
      </c>
    </row>
    <row r="144" spans="1:13" x14ac:dyDescent="0.2">
      <c r="A144" s="16" t="s">
        <v>277</v>
      </c>
      <c r="B144" s="143"/>
      <c r="C144" s="144"/>
      <c r="D144" s="143"/>
      <c r="E144" s="143"/>
      <c r="F144" s="143"/>
      <c r="G144" s="155"/>
      <c r="H144" s="156"/>
      <c r="I144" s="157"/>
      <c r="J144" s="156"/>
      <c r="K144" s="143"/>
      <c r="L144" s="147" t="str">
        <f t="shared" si="4"/>
        <v/>
      </c>
      <c r="M144" s="148" t="str">
        <f t="shared" si="5"/>
        <v/>
      </c>
    </row>
    <row r="145" spans="1:13" x14ac:dyDescent="0.2">
      <c r="A145" s="16" t="s">
        <v>278</v>
      </c>
      <c r="B145" s="143"/>
      <c r="C145" s="144"/>
      <c r="D145" s="143"/>
      <c r="E145" s="143"/>
      <c r="F145" s="143"/>
      <c r="G145" s="155"/>
      <c r="H145" s="156"/>
      <c r="I145" s="157"/>
      <c r="J145" s="156"/>
      <c r="K145" s="143"/>
      <c r="L145" s="147" t="str">
        <f t="shared" si="4"/>
        <v/>
      </c>
      <c r="M145" s="148" t="str">
        <f t="shared" si="5"/>
        <v/>
      </c>
    </row>
    <row r="146" spans="1:13" x14ac:dyDescent="0.2">
      <c r="A146" s="16" t="s">
        <v>279</v>
      </c>
      <c r="B146" s="143"/>
      <c r="C146" s="144"/>
      <c r="D146" s="143"/>
      <c r="E146" s="143"/>
      <c r="F146" s="143"/>
      <c r="G146" s="155"/>
      <c r="H146" s="156"/>
      <c r="I146" s="157"/>
      <c r="J146" s="156"/>
      <c r="K146" s="143"/>
      <c r="L146" s="147" t="str">
        <f t="shared" si="4"/>
        <v/>
      </c>
      <c r="M146" s="148" t="str">
        <f t="shared" si="5"/>
        <v/>
      </c>
    </row>
    <row r="147" spans="1:13" x14ac:dyDescent="0.2">
      <c r="A147" s="16" t="s">
        <v>280</v>
      </c>
      <c r="B147" s="143"/>
      <c r="C147" s="144"/>
      <c r="D147" s="143"/>
      <c r="E147" s="143"/>
      <c r="F147" s="143"/>
      <c r="G147" s="155"/>
      <c r="H147" s="156"/>
      <c r="I147" s="157"/>
      <c r="J147" s="156"/>
      <c r="K147" s="143"/>
      <c r="L147" s="147" t="str">
        <f t="shared" si="4"/>
        <v/>
      </c>
      <c r="M147" s="148" t="str">
        <f t="shared" si="5"/>
        <v/>
      </c>
    </row>
    <row r="148" spans="1:13" x14ac:dyDescent="0.2">
      <c r="A148" s="16" t="s">
        <v>281</v>
      </c>
      <c r="B148" s="143"/>
      <c r="C148" s="144"/>
      <c r="D148" s="143"/>
      <c r="E148" s="143"/>
      <c r="F148" s="143"/>
      <c r="G148" s="155"/>
      <c r="H148" s="156"/>
      <c r="I148" s="157"/>
      <c r="J148" s="156"/>
      <c r="K148" s="143"/>
      <c r="L148" s="147" t="str">
        <f t="shared" si="4"/>
        <v/>
      </c>
      <c r="M148" s="148" t="str">
        <f t="shared" si="5"/>
        <v/>
      </c>
    </row>
    <row r="149" spans="1:13" x14ac:dyDescent="0.2">
      <c r="A149" s="16" t="s">
        <v>282</v>
      </c>
      <c r="B149" s="143"/>
      <c r="C149" s="144"/>
      <c r="D149" s="143"/>
      <c r="E149" s="143"/>
      <c r="F149" s="143"/>
      <c r="G149" s="155"/>
      <c r="H149" s="156"/>
      <c r="I149" s="157"/>
      <c r="J149" s="156"/>
      <c r="K149" s="143"/>
      <c r="L149" s="147" t="str">
        <f t="shared" si="4"/>
        <v/>
      </c>
      <c r="M149" s="148" t="str">
        <f t="shared" si="5"/>
        <v/>
      </c>
    </row>
    <row r="150" spans="1:13" x14ac:dyDescent="0.2">
      <c r="A150" s="16" t="s">
        <v>283</v>
      </c>
      <c r="B150" s="143"/>
      <c r="C150" s="144"/>
      <c r="D150" s="143"/>
      <c r="E150" s="143"/>
      <c r="F150" s="143"/>
      <c r="G150" s="155"/>
      <c r="H150" s="156"/>
      <c r="I150" s="157"/>
      <c r="J150" s="156"/>
      <c r="K150" s="143"/>
      <c r="L150" s="147" t="str">
        <f t="shared" ref="L150:L213" si="6">IF(H150&lt;&gt;"",H150/G150,"")</f>
        <v/>
      </c>
      <c r="M150" s="148" t="str">
        <f t="shared" ref="M150:M213" si="7">IF(H150&lt;&gt;"",(H150-J150)*I150,"")</f>
        <v/>
      </c>
    </row>
    <row r="151" spans="1:13" x14ac:dyDescent="0.2">
      <c r="A151" s="16" t="s">
        <v>284</v>
      </c>
      <c r="B151" s="143"/>
      <c r="C151" s="144"/>
      <c r="D151" s="143"/>
      <c r="E151" s="143"/>
      <c r="F151" s="143"/>
      <c r="G151" s="155"/>
      <c r="H151" s="156"/>
      <c r="I151" s="157"/>
      <c r="J151" s="156"/>
      <c r="K151" s="143"/>
      <c r="L151" s="147" t="str">
        <f t="shared" si="6"/>
        <v/>
      </c>
      <c r="M151" s="148" t="str">
        <f t="shared" si="7"/>
        <v/>
      </c>
    </row>
    <row r="152" spans="1:13" x14ac:dyDescent="0.2">
      <c r="A152" s="16" t="s">
        <v>285</v>
      </c>
      <c r="B152" s="143"/>
      <c r="C152" s="144"/>
      <c r="D152" s="143"/>
      <c r="E152" s="143"/>
      <c r="F152" s="143"/>
      <c r="G152" s="155"/>
      <c r="H152" s="156"/>
      <c r="I152" s="157"/>
      <c r="J152" s="156"/>
      <c r="K152" s="143"/>
      <c r="L152" s="147" t="str">
        <f t="shared" si="6"/>
        <v/>
      </c>
      <c r="M152" s="148" t="str">
        <f t="shared" si="7"/>
        <v/>
      </c>
    </row>
    <row r="153" spans="1:13" x14ac:dyDescent="0.2">
      <c r="A153" s="16" t="s">
        <v>286</v>
      </c>
      <c r="B153" s="143"/>
      <c r="C153" s="144"/>
      <c r="D153" s="143"/>
      <c r="E153" s="143"/>
      <c r="F153" s="143"/>
      <c r="G153" s="155"/>
      <c r="H153" s="156"/>
      <c r="I153" s="157"/>
      <c r="J153" s="156"/>
      <c r="K153" s="143"/>
      <c r="L153" s="147" t="str">
        <f t="shared" si="6"/>
        <v/>
      </c>
      <c r="M153" s="148" t="str">
        <f t="shared" si="7"/>
        <v/>
      </c>
    </row>
    <row r="154" spans="1:13" x14ac:dyDescent="0.2">
      <c r="A154" s="16" t="s">
        <v>287</v>
      </c>
      <c r="B154" s="143"/>
      <c r="C154" s="144"/>
      <c r="D154" s="143"/>
      <c r="E154" s="143"/>
      <c r="F154" s="143"/>
      <c r="G154" s="155"/>
      <c r="H154" s="156"/>
      <c r="I154" s="157"/>
      <c r="J154" s="156"/>
      <c r="K154" s="143"/>
      <c r="L154" s="147" t="str">
        <f t="shared" si="6"/>
        <v/>
      </c>
      <c r="M154" s="148" t="str">
        <f t="shared" si="7"/>
        <v/>
      </c>
    </row>
    <row r="155" spans="1:13" x14ac:dyDescent="0.2">
      <c r="A155" s="16" t="s">
        <v>288</v>
      </c>
      <c r="B155" s="143"/>
      <c r="C155" s="144"/>
      <c r="D155" s="143"/>
      <c r="E155" s="143"/>
      <c r="F155" s="143"/>
      <c r="G155" s="155"/>
      <c r="H155" s="156"/>
      <c r="I155" s="157"/>
      <c r="J155" s="156"/>
      <c r="K155" s="143"/>
      <c r="L155" s="147" t="str">
        <f t="shared" si="6"/>
        <v/>
      </c>
      <c r="M155" s="148" t="str">
        <f t="shared" si="7"/>
        <v/>
      </c>
    </row>
    <row r="156" spans="1:13" x14ac:dyDescent="0.2">
      <c r="A156" s="16" t="s">
        <v>289</v>
      </c>
      <c r="B156" s="143"/>
      <c r="C156" s="144"/>
      <c r="D156" s="143"/>
      <c r="E156" s="143"/>
      <c r="F156" s="143"/>
      <c r="G156" s="155"/>
      <c r="H156" s="156"/>
      <c r="I156" s="157"/>
      <c r="J156" s="156"/>
      <c r="K156" s="143"/>
      <c r="L156" s="147" t="str">
        <f t="shared" si="6"/>
        <v/>
      </c>
      <c r="M156" s="148" t="str">
        <f t="shared" si="7"/>
        <v/>
      </c>
    </row>
    <row r="157" spans="1:13" x14ac:dyDescent="0.2">
      <c r="A157" s="16" t="s">
        <v>290</v>
      </c>
      <c r="B157" s="143"/>
      <c r="C157" s="144"/>
      <c r="D157" s="143"/>
      <c r="E157" s="143"/>
      <c r="F157" s="143"/>
      <c r="G157" s="155"/>
      <c r="H157" s="156"/>
      <c r="I157" s="157"/>
      <c r="J157" s="156"/>
      <c r="K157" s="143"/>
      <c r="L157" s="147" t="str">
        <f t="shared" si="6"/>
        <v/>
      </c>
      <c r="M157" s="148" t="str">
        <f t="shared" si="7"/>
        <v/>
      </c>
    </row>
    <row r="158" spans="1:13" x14ac:dyDescent="0.2">
      <c r="A158" s="16" t="s">
        <v>291</v>
      </c>
      <c r="B158" s="143"/>
      <c r="C158" s="144"/>
      <c r="D158" s="143"/>
      <c r="E158" s="143"/>
      <c r="F158" s="143"/>
      <c r="G158" s="155"/>
      <c r="H158" s="156"/>
      <c r="I158" s="157"/>
      <c r="J158" s="156"/>
      <c r="K158" s="143"/>
      <c r="L158" s="147" t="str">
        <f t="shared" si="6"/>
        <v/>
      </c>
      <c r="M158" s="148" t="str">
        <f t="shared" si="7"/>
        <v/>
      </c>
    </row>
    <row r="159" spans="1:13" x14ac:dyDescent="0.2">
      <c r="A159" s="16" t="s">
        <v>292</v>
      </c>
      <c r="B159" s="143"/>
      <c r="C159" s="144"/>
      <c r="D159" s="143"/>
      <c r="E159" s="143"/>
      <c r="F159" s="143"/>
      <c r="G159" s="155"/>
      <c r="H159" s="156"/>
      <c r="I159" s="157"/>
      <c r="J159" s="156"/>
      <c r="K159" s="143"/>
      <c r="L159" s="147" t="str">
        <f t="shared" si="6"/>
        <v/>
      </c>
      <c r="M159" s="148" t="str">
        <f t="shared" si="7"/>
        <v/>
      </c>
    </row>
    <row r="160" spans="1:13" x14ac:dyDescent="0.2">
      <c r="A160" s="16" t="s">
        <v>293</v>
      </c>
      <c r="B160" s="143"/>
      <c r="C160" s="144"/>
      <c r="D160" s="143"/>
      <c r="E160" s="143"/>
      <c r="F160" s="143"/>
      <c r="G160" s="155"/>
      <c r="H160" s="156"/>
      <c r="I160" s="157"/>
      <c r="J160" s="156"/>
      <c r="K160" s="143"/>
      <c r="L160" s="147" t="str">
        <f t="shared" si="6"/>
        <v/>
      </c>
      <c r="M160" s="148" t="str">
        <f t="shared" si="7"/>
        <v/>
      </c>
    </row>
    <row r="161" spans="1:13" x14ac:dyDescent="0.2">
      <c r="A161" s="16" t="s">
        <v>294</v>
      </c>
      <c r="B161" s="143"/>
      <c r="C161" s="144"/>
      <c r="D161" s="143"/>
      <c r="E161" s="143"/>
      <c r="F161" s="143"/>
      <c r="G161" s="155"/>
      <c r="H161" s="156"/>
      <c r="I161" s="157"/>
      <c r="J161" s="156"/>
      <c r="K161" s="143"/>
      <c r="L161" s="147" t="str">
        <f t="shared" si="6"/>
        <v/>
      </c>
      <c r="M161" s="148" t="str">
        <f t="shared" si="7"/>
        <v/>
      </c>
    </row>
    <row r="162" spans="1:13" x14ac:dyDescent="0.2">
      <c r="A162" s="16" t="s">
        <v>295</v>
      </c>
      <c r="B162" s="143"/>
      <c r="C162" s="144"/>
      <c r="D162" s="143"/>
      <c r="E162" s="143"/>
      <c r="F162" s="143"/>
      <c r="G162" s="155"/>
      <c r="H162" s="156"/>
      <c r="I162" s="157"/>
      <c r="J162" s="156"/>
      <c r="K162" s="143"/>
      <c r="L162" s="147" t="str">
        <f t="shared" si="6"/>
        <v/>
      </c>
      <c r="M162" s="148" t="str">
        <f t="shared" si="7"/>
        <v/>
      </c>
    </row>
    <row r="163" spans="1:13" x14ac:dyDescent="0.2">
      <c r="A163" s="16" t="s">
        <v>296</v>
      </c>
      <c r="B163" s="143"/>
      <c r="C163" s="144"/>
      <c r="D163" s="143"/>
      <c r="E163" s="143"/>
      <c r="F163" s="143"/>
      <c r="G163" s="155"/>
      <c r="H163" s="156"/>
      <c r="I163" s="157"/>
      <c r="J163" s="156"/>
      <c r="K163" s="143"/>
      <c r="L163" s="147" t="str">
        <f t="shared" si="6"/>
        <v/>
      </c>
      <c r="M163" s="148" t="str">
        <f t="shared" si="7"/>
        <v/>
      </c>
    </row>
    <row r="164" spans="1:13" x14ac:dyDescent="0.2">
      <c r="A164" s="16" t="s">
        <v>297</v>
      </c>
      <c r="B164" s="143"/>
      <c r="C164" s="144"/>
      <c r="D164" s="143"/>
      <c r="E164" s="143"/>
      <c r="F164" s="143"/>
      <c r="G164" s="155"/>
      <c r="H164" s="156"/>
      <c r="I164" s="157"/>
      <c r="J164" s="156"/>
      <c r="K164" s="143"/>
      <c r="L164" s="147" t="str">
        <f t="shared" si="6"/>
        <v/>
      </c>
      <c r="M164" s="148" t="str">
        <f t="shared" si="7"/>
        <v/>
      </c>
    </row>
    <row r="165" spans="1:13" x14ac:dyDescent="0.2">
      <c r="A165" s="16" t="s">
        <v>298</v>
      </c>
      <c r="B165" s="143"/>
      <c r="C165" s="144"/>
      <c r="D165" s="143"/>
      <c r="E165" s="143"/>
      <c r="F165" s="143"/>
      <c r="G165" s="155"/>
      <c r="H165" s="156"/>
      <c r="I165" s="157"/>
      <c r="J165" s="156"/>
      <c r="K165" s="143"/>
      <c r="L165" s="147" t="str">
        <f t="shared" si="6"/>
        <v/>
      </c>
      <c r="M165" s="148" t="str">
        <f t="shared" si="7"/>
        <v/>
      </c>
    </row>
    <row r="166" spans="1:13" x14ac:dyDescent="0.2">
      <c r="A166" s="16" t="s">
        <v>299</v>
      </c>
      <c r="B166" s="143"/>
      <c r="C166" s="144"/>
      <c r="D166" s="143"/>
      <c r="E166" s="143"/>
      <c r="F166" s="143"/>
      <c r="G166" s="155"/>
      <c r="H166" s="156"/>
      <c r="I166" s="157"/>
      <c r="J166" s="156"/>
      <c r="K166" s="143"/>
      <c r="L166" s="147" t="str">
        <f t="shared" si="6"/>
        <v/>
      </c>
      <c r="M166" s="148" t="str">
        <f t="shared" si="7"/>
        <v/>
      </c>
    </row>
    <row r="167" spans="1:13" x14ac:dyDescent="0.2">
      <c r="A167" s="16" t="s">
        <v>300</v>
      </c>
      <c r="B167" s="143"/>
      <c r="C167" s="144"/>
      <c r="D167" s="143"/>
      <c r="E167" s="143"/>
      <c r="F167" s="143"/>
      <c r="G167" s="155"/>
      <c r="H167" s="156"/>
      <c r="I167" s="157"/>
      <c r="J167" s="156"/>
      <c r="K167" s="143"/>
      <c r="L167" s="147" t="str">
        <f t="shared" si="6"/>
        <v/>
      </c>
      <c r="M167" s="148" t="str">
        <f t="shared" si="7"/>
        <v/>
      </c>
    </row>
    <row r="168" spans="1:13" x14ac:dyDescent="0.2">
      <c r="A168" s="16" t="s">
        <v>301</v>
      </c>
      <c r="B168" s="143"/>
      <c r="C168" s="144"/>
      <c r="D168" s="143"/>
      <c r="E168" s="143"/>
      <c r="F168" s="143"/>
      <c r="G168" s="155"/>
      <c r="H168" s="156"/>
      <c r="I168" s="157"/>
      <c r="J168" s="156"/>
      <c r="K168" s="143"/>
      <c r="L168" s="147" t="str">
        <f t="shared" si="6"/>
        <v/>
      </c>
      <c r="M168" s="148" t="str">
        <f t="shared" si="7"/>
        <v/>
      </c>
    </row>
    <row r="169" spans="1:13" x14ac:dyDescent="0.2">
      <c r="A169" s="16" t="s">
        <v>302</v>
      </c>
      <c r="B169" s="143"/>
      <c r="C169" s="144"/>
      <c r="D169" s="143"/>
      <c r="E169" s="143"/>
      <c r="F169" s="143"/>
      <c r="G169" s="155"/>
      <c r="H169" s="156"/>
      <c r="I169" s="157"/>
      <c r="J169" s="156"/>
      <c r="K169" s="143"/>
      <c r="L169" s="147" t="str">
        <f t="shared" si="6"/>
        <v/>
      </c>
      <c r="M169" s="148" t="str">
        <f t="shared" si="7"/>
        <v/>
      </c>
    </row>
    <row r="170" spans="1:13" x14ac:dyDescent="0.2">
      <c r="A170" s="16" t="s">
        <v>303</v>
      </c>
      <c r="B170" s="143"/>
      <c r="C170" s="144"/>
      <c r="D170" s="143"/>
      <c r="E170" s="143"/>
      <c r="F170" s="143"/>
      <c r="G170" s="155"/>
      <c r="H170" s="156"/>
      <c r="I170" s="157"/>
      <c r="J170" s="156"/>
      <c r="K170" s="143"/>
      <c r="L170" s="147" t="str">
        <f t="shared" si="6"/>
        <v/>
      </c>
      <c r="M170" s="148" t="str">
        <f t="shared" si="7"/>
        <v/>
      </c>
    </row>
    <row r="171" spans="1:13" x14ac:dyDescent="0.2">
      <c r="A171" s="16" t="s">
        <v>304</v>
      </c>
      <c r="B171" s="143"/>
      <c r="C171" s="144"/>
      <c r="D171" s="143"/>
      <c r="E171" s="143"/>
      <c r="F171" s="143"/>
      <c r="G171" s="155"/>
      <c r="H171" s="156"/>
      <c r="I171" s="157"/>
      <c r="J171" s="156"/>
      <c r="K171" s="143"/>
      <c r="L171" s="147" t="str">
        <f t="shared" si="6"/>
        <v/>
      </c>
      <c r="M171" s="148" t="str">
        <f t="shared" si="7"/>
        <v/>
      </c>
    </row>
    <row r="172" spans="1:13" x14ac:dyDescent="0.2">
      <c r="A172" s="16" t="s">
        <v>305</v>
      </c>
      <c r="B172" s="143"/>
      <c r="C172" s="144"/>
      <c r="D172" s="143"/>
      <c r="E172" s="143"/>
      <c r="F172" s="143"/>
      <c r="G172" s="155"/>
      <c r="H172" s="156"/>
      <c r="I172" s="157"/>
      <c r="J172" s="156"/>
      <c r="K172" s="143"/>
      <c r="L172" s="147" t="str">
        <f t="shared" si="6"/>
        <v/>
      </c>
      <c r="M172" s="148" t="str">
        <f t="shared" si="7"/>
        <v/>
      </c>
    </row>
    <row r="173" spans="1:13" x14ac:dyDescent="0.2">
      <c r="A173" s="16" t="s">
        <v>306</v>
      </c>
      <c r="B173" s="143"/>
      <c r="C173" s="144"/>
      <c r="D173" s="143"/>
      <c r="E173" s="143"/>
      <c r="F173" s="143"/>
      <c r="G173" s="155"/>
      <c r="H173" s="156"/>
      <c r="I173" s="157"/>
      <c r="J173" s="156"/>
      <c r="K173" s="143"/>
      <c r="L173" s="147" t="str">
        <f t="shared" si="6"/>
        <v/>
      </c>
      <c r="M173" s="148" t="str">
        <f t="shared" si="7"/>
        <v/>
      </c>
    </row>
    <row r="174" spans="1:13" x14ac:dyDescent="0.2">
      <c r="A174" s="16" t="s">
        <v>307</v>
      </c>
      <c r="B174" s="143"/>
      <c r="C174" s="144"/>
      <c r="D174" s="143"/>
      <c r="E174" s="143"/>
      <c r="F174" s="143"/>
      <c r="G174" s="155"/>
      <c r="H174" s="156"/>
      <c r="I174" s="157"/>
      <c r="J174" s="156"/>
      <c r="K174" s="143"/>
      <c r="L174" s="147" t="str">
        <f t="shared" si="6"/>
        <v/>
      </c>
      <c r="M174" s="148" t="str">
        <f t="shared" si="7"/>
        <v/>
      </c>
    </row>
    <row r="175" spans="1:13" x14ac:dyDescent="0.2">
      <c r="A175" s="16" t="s">
        <v>308</v>
      </c>
      <c r="B175" s="143"/>
      <c r="C175" s="144"/>
      <c r="D175" s="143"/>
      <c r="E175" s="143"/>
      <c r="F175" s="143"/>
      <c r="G175" s="155"/>
      <c r="H175" s="156"/>
      <c r="I175" s="157"/>
      <c r="J175" s="156"/>
      <c r="K175" s="143"/>
      <c r="L175" s="147" t="str">
        <f t="shared" si="6"/>
        <v/>
      </c>
      <c r="M175" s="148" t="str">
        <f t="shared" si="7"/>
        <v/>
      </c>
    </row>
    <row r="176" spans="1:13" x14ac:dyDescent="0.2">
      <c r="A176" s="16" t="s">
        <v>309</v>
      </c>
      <c r="B176" s="143"/>
      <c r="C176" s="144"/>
      <c r="D176" s="143"/>
      <c r="E176" s="143"/>
      <c r="F176" s="143"/>
      <c r="G176" s="155"/>
      <c r="H176" s="156"/>
      <c r="I176" s="157"/>
      <c r="J176" s="156"/>
      <c r="K176" s="143"/>
      <c r="L176" s="147" t="str">
        <f t="shared" si="6"/>
        <v/>
      </c>
      <c r="M176" s="148" t="str">
        <f t="shared" si="7"/>
        <v/>
      </c>
    </row>
    <row r="177" spans="1:13" x14ac:dyDescent="0.2">
      <c r="A177" s="16" t="s">
        <v>310</v>
      </c>
      <c r="B177" s="143"/>
      <c r="C177" s="144"/>
      <c r="D177" s="143"/>
      <c r="E177" s="143"/>
      <c r="F177" s="143"/>
      <c r="G177" s="155"/>
      <c r="H177" s="156"/>
      <c r="I177" s="157"/>
      <c r="J177" s="156"/>
      <c r="K177" s="143"/>
      <c r="L177" s="147" t="str">
        <f t="shared" si="6"/>
        <v/>
      </c>
      <c r="M177" s="148" t="str">
        <f t="shared" si="7"/>
        <v/>
      </c>
    </row>
    <row r="178" spans="1:13" x14ac:dyDescent="0.2">
      <c r="A178" s="16" t="s">
        <v>311</v>
      </c>
      <c r="B178" s="143"/>
      <c r="C178" s="144"/>
      <c r="D178" s="143"/>
      <c r="E178" s="143"/>
      <c r="F178" s="143"/>
      <c r="G178" s="155"/>
      <c r="H178" s="156"/>
      <c r="I178" s="157"/>
      <c r="J178" s="156"/>
      <c r="K178" s="143"/>
      <c r="L178" s="147" t="str">
        <f t="shared" si="6"/>
        <v/>
      </c>
      <c r="M178" s="148" t="str">
        <f t="shared" si="7"/>
        <v/>
      </c>
    </row>
    <row r="179" spans="1:13" x14ac:dyDescent="0.2">
      <c r="A179" s="16" t="s">
        <v>312</v>
      </c>
      <c r="B179" s="143"/>
      <c r="C179" s="144"/>
      <c r="D179" s="143"/>
      <c r="E179" s="143"/>
      <c r="F179" s="143"/>
      <c r="G179" s="155"/>
      <c r="H179" s="156"/>
      <c r="I179" s="157"/>
      <c r="J179" s="156"/>
      <c r="K179" s="143"/>
      <c r="L179" s="147" t="str">
        <f t="shared" si="6"/>
        <v/>
      </c>
      <c r="M179" s="148" t="str">
        <f t="shared" si="7"/>
        <v/>
      </c>
    </row>
    <row r="180" spans="1:13" x14ac:dyDescent="0.2">
      <c r="A180" s="16" t="s">
        <v>313</v>
      </c>
      <c r="B180" s="143"/>
      <c r="C180" s="144"/>
      <c r="D180" s="143"/>
      <c r="E180" s="143"/>
      <c r="F180" s="143"/>
      <c r="G180" s="155"/>
      <c r="H180" s="156"/>
      <c r="I180" s="157"/>
      <c r="J180" s="156"/>
      <c r="K180" s="143"/>
      <c r="L180" s="147" t="str">
        <f t="shared" si="6"/>
        <v/>
      </c>
      <c r="M180" s="148" t="str">
        <f t="shared" si="7"/>
        <v/>
      </c>
    </row>
    <row r="181" spans="1:13" x14ac:dyDescent="0.2">
      <c r="A181" s="16" t="s">
        <v>314</v>
      </c>
      <c r="B181" s="143"/>
      <c r="C181" s="144"/>
      <c r="D181" s="143"/>
      <c r="E181" s="143"/>
      <c r="F181" s="143"/>
      <c r="G181" s="155"/>
      <c r="H181" s="156"/>
      <c r="I181" s="157"/>
      <c r="J181" s="156"/>
      <c r="K181" s="143"/>
      <c r="L181" s="147" t="str">
        <f t="shared" si="6"/>
        <v/>
      </c>
      <c r="M181" s="148" t="str">
        <f t="shared" si="7"/>
        <v/>
      </c>
    </row>
    <row r="182" spans="1:13" x14ac:dyDescent="0.2">
      <c r="A182" s="16" t="s">
        <v>315</v>
      </c>
      <c r="B182" s="143"/>
      <c r="C182" s="144"/>
      <c r="D182" s="143"/>
      <c r="E182" s="143"/>
      <c r="F182" s="143"/>
      <c r="G182" s="155"/>
      <c r="H182" s="156"/>
      <c r="I182" s="157"/>
      <c r="J182" s="156"/>
      <c r="K182" s="143"/>
      <c r="L182" s="147" t="str">
        <f t="shared" si="6"/>
        <v/>
      </c>
      <c r="M182" s="148" t="str">
        <f t="shared" si="7"/>
        <v/>
      </c>
    </row>
    <row r="183" spans="1:13" x14ac:dyDescent="0.2">
      <c r="A183" s="16" t="s">
        <v>316</v>
      </c>
      <c r="B183" s="143"/>
      <c r="C183" s="144"/>
      <c r="D183" s="143"/>
      <c r="E183" s="143"/>
      <c r="F183" s="143"/>
      <c r="G183" s="155"/>
      <c r="H183" s="156"/>
      <c r="I183" s="157"/>
      <c r="J183" s="156"/>
      <c r="K183" s="143"/>
      <c r="L183" s="147" t="str">
        <f t="shared" si="6"/>
        <v/>
      </c>
      <c r="M183" s="148" t="str">
        <f t="shared" si="7"/>
        <v/>
      </c>
    </row>
    <row r="184" spans="1:13" x14ac:dyDescent="0.2">
      <c r="A184" s="16" t="s">
        <v>317</v>
      </c>
      <c r="B184" s="143"/>
      <c r="C184" s="144"/>
      <c r="D184" s="143"/>
      <c r="E184" s="143"/>
      <c r="F184" s="143"/>
      <c r="G184" s="155"/>
      <c r="H184" s="156"/>
      <c r="I184" s="157"/>
      <c r="J184" s="156"/>
      <c r="K184" s="143"/>
      <c r="L184" s="147" t="str">
        <f t="shared" si="6"/>
        <v/>
      </c>
      <c r="M184" s="148" t="str">
        <f t="shared" si="7"/>
        <v/>
      </c>
    </row>
    <row r="185" spans="1:13" x14ac:dyDescent="0.2">
      <c r="A185" s="16" t="s">
        <v>318</v>
      </c>
      <c r="B185" s="143"/>
      <c r="C185" s="144"/>
      <c r="D185" s="143"/>
      <c r="E185" s="143"/>
      <c r="F185" s="143"/>
      <c r="G185" s="155"/>
      <c r="H185" s="156"/>
      <c r="I185" s="157"/>
      <c r="J185" s="156"/>
      <c r="K185" s="143"/>
      <c r="L185" s="147" t="str">
        <f t="shared" si="6"/>
        <v/>
      </c>
      <c r="M185" s="148" t="str">
        <f t="shared" si="7"/>
        <v/>
      </c>
    </row>
    <row r="186" spans="1:13" x14ac:dyDescent="0.2">
      <c r="A186" s="16" t="s">
        <v>319</v>
      </c>
      <c r="B186" s="143"/>
      <c r="C186" s="144"/>
      <c r="D186" s="143"/>
      <c r="E186" s="143"/>
      <c r="F186" s="143"/>
      <c r="G186" s="155"/>
      <c r="H186" s="156"/>
      <c r="I186" s="157"/>
      <c r="J186" s="156"/>
      <c r="K186" s="143"/>
      <c r="L186" s="147" t="str">
        <f t="shared" si="6"/>
        <v/>
      </c>
      <c r="M186" s="148" t="str">
        <f t="shared" si="7"/>
        <v/>
      </c>
    </row>
    <row r="187" spans="1:13" x14ac:dyDescent="0.2">
      <c r="A187" s="16" t="s">
        <v>320</v>
      </c>
      <c r="B187" s="143"/>
      <c r="C187" s="144"/>
      <c r="D187" s="143"/>
      <c r="E187" s="143"/>
      <c r="F187" s="143"/>
      <c r="G187" s="155"/>
      <c r="H187" s="156"/>
      <c r="I187" s="157"/>
      <c r="J187" s="156"/>
      <c r="K187" s="143"/>
      <c r="L187" s="147" t="str">
        <f t="shared" si="6"/>
        <v/>
      </c>
      <c r="M187" s="148" t="str">
        <f t="shared" si="7"/>
        <v/>
      </c>
    </row>
    <row r="188" spans="1:13" x14ac:dyDescent="0.2">
      <c r="A188" s="16" t="s">
        <v>321</v>
      </c>
      <c r="B188" s="143"/>
      <c r="C188" s="144"/>
      <c r="D188" s="143"/>
      <c r="E188" s="143"/>
      <c r="F188" s="143"/>
      <c r="G188" s="155"/>
      <c r="H188" s="156"/>
      <c r="I188" s="157"/>
      <c r="J188" s="156"/>
      <c r="K188" s="143"/>
      <c r="L188" s="147" t="str">
        <f t="shared" si="6"/>
        <v/>
      </c>
      <c r="M188" s="148" t="str">
        <f t="shared" si="7"/>
        <v/>
      </c>
    </row>
    <row r="189" spans="1:13" x14ac:dyDescent="0.2">
      <c r="A189" s="16" t="s">
        <v>322</v>
      </c>
      <c r="B189" s="143"/>
      <c r="C189" s="144"/>
      <c r="D189" s="143"/>
      <c r="E189" s="143"/>
      <c r="F189" s="143"/>
      <c r="G189" s="155"/>
      <c r="H189" s="156"/>
      <c r="I189" s="157"/>
      <c r="J189" s="156"/>
      <c r="K189" s="143"/>
      <c r="L189" s="147" t="str">
        <f t="shared" si="6"/>
        <v/>
      </c>
      <c r="M189" s="148" t="str">
        <f t="shared" si="7"/>
        <v/>
      </c>
    </row>
    <row r="190" spans="1:13" x14ac:dyDescent="0.2">
      <c r="A190" s="16" t="s">
        <v>323</v>
      </c>
      <c r="B190" s="143"/>
      <c r="C190" s="144"/>
      <c r="D190" s="143"/>
      <c r="E190" s="143"/>
      <c r="F190" s="143"/>
      <c r="G190" s="155"/>
      <c r="H190" s="156"/>
      <c r="I190" s="157"/>
      <c r="J190" s="156"/>
      <c r="K190" s="143"/>
      <c r="L190" s="147" t="str">
        <f t="shared" si="6"/>
        <v/>
      </c>
      <c r="M190" s="148" t="str">
        <f t="shared" si="7"/>
        <v/>
      </c>
    </row>
    <row r="191" spans="1:13" x14ac:dyDescent="0.2">
      <c r="A191" s="16" t="s">
        <v>324</v>
      </c>
      <c r="B191" s="143"/>
      <c r="C191" s="144"/>
      <c r="D191" s="143"/>
      <c r="E191" s="143"/>
      <c r="F191" s="143"/>
      <c r="G191" s="155"/>
      <c r="H191" s="156"/>
      <c r="I191" s="157"/>
      <c r="J191" s="156"/>
      <c r="K191" s="143"/>
      <c r="L191" s="147" t="str">
        <f t="shared" si="6"/>
        <v/>
      </c>
      <c r="M191" s="148" t="str">
        <f t="shared" si="7"/>
        <v/>
      </c>
    </row>
    <row r="192" spans="1:13" x14ac:dyDescent="0.2">
      <c r="A192" s="16" t="s">
        <v>325</v>
      </c>
      <c r="B192" s="143"/>
      <c r="C192" s="144"/>
      <c r="D192" s="143"/>
      <c r="E192" s="143"/>
      <c r="F192" s="143"/>
      <c r="G192" s="155"/>
      <c r="H192" s="156"/>
      <c r="I192" s="157"/>
      <c r="J192" s="156"/>
      <c r="K192" s="143"/>
      <c r="L192" s="147" t="str">
        <f t="shared" si="6"/>
        <v/>
      </c>
      <c r="M192" s="148" t="str">
        <f t="shared" si="7"/>
        <v/>
      </c>
    </row>
    <row r="193" spans="1:13" x14ac:dyDescent="0.2">
      <c r="A193" s="16" t="s">
        <v>326</v>
      </c>
      <c r="B193" s="143"/>
      <c r="C193" s="144"/>
      <c r="D193" s="143"/>
      <c r="E193" s="143"/>
      <c r="F193" s="143"/>
      <c r="G193" s="155"/>
      <c r="H193" s="156"/>
      <c r="I193" s="157"/>
      <c r="J193" s="156"/>
      <c r="K193" s="143"/>
      <c r="L193" s="147" t="str">
        <f t="shared" si="6"/>
        <v/>
      </c>
      <c r="M193" s="148" t="str">
        <f t="shared" si="7"/>
        <v/>
      </c>
    </row>
    <row r="194" spans="1:13" x14ac:dyDescent="0.2">
      <c r="A194" s="16" t="s">
        <v>327</v>
      </c>
      <c r="B194" s="143"/>
      <c r="C194" s="144"/>
      <c r="D194" s="143"/>
      <c r="E194" s="143"/>
      <c r="F194" s="143"/>
      <c r="G194" s="155"/>
      <c r="H194" s="156"/>
      <c r="I194" s="157"/>
      <c r="J194" s="156"/>
      <c r="K194" s="143"/>
      <c r="L194" s="147" t="str">
        <f t="shared" si="6"/>
        <v/>
      </c>
      <c r="M194" s="148" t="str">
        <f t="shared" si="7"/>
        <v/>
      </c>
    </row>
    <row r="195" spans="1:13" x14ac:dyDescent="0.2">
      <c r="A195" s="16" t="s">
        <v>328</v>
      </c>
      <c r="B195" s="143"/>
      <c r="C195" s="144"/>
      <c r="D195" s="143"/>
      <c r="E195" s="143"/>
      <c r="F195" s="143"/>
      <c r="G195" s="155"/>
      <c r="H195" s="156"/>
      <c r="I195" s="157"/>
      <c r="J195" s="156"/>
      <c r="K195" s="143"/>
      <c r="L195" s="147" t="str">
        <f t="shared" si="6"/>
        <v/>
      </c>
      <c r="M195" s="148" t="str">
        <f t="shared" si="7"/>
        <v/>
      </c>
    </row>
    <row r="196" spans="1:13" x14ac:dyDescent="0.2">
      <c r="A196" s="16" t="s">
        <v>329</v>
      </c>
      <c r="B196" s="143"/>
      <c r="C196" s="144"/>
      <c r="D196" s="143"/>
      <c r="E196" s="143"/>
      <c r="F196" s="143"/>
      <c r="G196" s="155"/>
      <c r="H196" s="156"/>
      <c r="I196" s="157"/>
      <c r="J196" s="156"/>
      <c r="K196" s="143"/>
      <c r="L196" s="147" t="str">
        <f t="shared" si="6"/>
        <v/>
      </c>
      <c r="M196" s="148" t="str">
        <f t="shared" si="7"/>
        <v/>
      </c>
    </row>
    <row r="197" spans="1:13" x14ac:dyDescent="0.2">
      <c r="A197" s="16" t="s">
        <v>330</v>
      </c>
      <c r="B197" s="143"/>
      <c r="C197" s="144"/>
      <c r="D197" s="143"/>
      <c r="E197" s="143"/>
      <c r="F197" s="143"/>
      <c r="G197" s="155"/>
      <c r="H197" s="156"/>
      <c r="I197" s="157"/>
      <c r="J197" s="156"/>
      <c r="K197" s="143"/>
      <c r="L197" s="147" t="str">
        <f t="shared" si="6"/>
        <v/>
      </c>
      <c r="M197" s="148" t="str">
        <f t="shared" si="7"/>
        <v/>
      </c>
    </row>
    <row r="198" spans="1:13" x14ac:dyDescent="0.2">
      <c r="A198" s="16" t="s">
        <v>331</v>
      </c>
      <c r="B198" s="143"/>
      <c r="C198" s="144"/>
      <c r="D198" s="143"/>
      <c r="E198" s="143"/>
      <c r="F198" s="143"/>
      <c r="G198" s="155"/>
      <c r="H198" s="156"/>
      <c r="I198" s="157"/>
      <c r="J198" s="156"/>
      <c r="K198" s="143"/>
      <c r="L198" s="147" t="str">
        <f t="shared" si="6"/>
        <v/>
      </c>
      <c r="M198" s="148" t="str">
        <f t="shared" si="7"/>
        <v/>
      </c>
    </row>
    <row r="199" spans="1:13" x14ac:dyDescent="0.2">
      <c r="A199" s="16" t="s">
        <v>332</v>
      </c>
      <c r="B199" s="143"/>
      <c r="C199" s="144"/>
      <c r="D199" s="143"/>
      <c r="E199" s="143"/>
      <c r="F199" s="143"/>
      <c r="G199" s="155"/>
      <c r="H199" s="156"/>
      <c r="I199" s="157"/>
      <c r="J199" s="156"/>
      <c r="K199" s="143"/>
      <c r="L199" s="147" t="str">
        <f t="shared" si="6"/>
        <v/>
      </c>
      <c r="M199" s="148" t="str">
        <f t="shared" si="7"/>
        <v/>
      </c>
    </row>
    <row r="200" spans="1:13" x14ac:dyDescent="0.2">
      <c r="A200" s="16" t="s">
        <v>333</v>
      </c>
      <c r="B200" s="143"/>
      <c r="C200" s="144"/>
      <c r="D200" s="143"/>
      <c r="E200" s="143"/>
      <c r="F200" s="143"/>
      <c r="G200" s="155"/>
      <c r="H200" s="156"/>
      <c r="I200" s="157"/>
      <c r="J200" s="156"/>
      <c r="K200" s="143"/>
      <c r="L200" s="147" t="str">
        <f t="shared" si="6"/>
        <v/>
      </c>
      <c r="M200" s="148" t="str">
        <f t="shared" si="7"/>
        <v/>
      </c>
    </row>
    <row r="201" spans="1:13" x14ac:dyDescent="0.2">
      <c r="A201" s="16" t="s">
        <v>334</v>
      </c>
      <c r="B201" s="143"/>
      <c r="C201" s="144"/>
      <c r="D201" s="143"/>
      <c r="E201" s="143"/>
      <c r="F201" s="143"/>
      <c r="G201" s="155"/>
      <c r="H201" s="156"/>
      <c r="I201" s="157"/>
      <c r="J201" s="156"/>
      <c r="K201" s="143"/>
      <c r="L201" s="147" t="str">
        <f t="shared" si="6"/>
        <v/>
      </c>
      <c r="M201" s="148" t="str">
        <f t="shared" si="7"/>
        <v/>
      </c>
    </row>
    <row r="202" spans="1:13" x14ac:dyDescent="0.2">
      <c r="A202" s="16" t="s">
        <v>335</v>
      </c>
      <c r="B202" s="143"/>
      <c r="C202" s="144"/>
      <c r="D202" s="143"/>
      <c r="E202" s="143"/>
      <c r="F202" s="143"/>
      <c r="G202" s="155"/>
      <c r="H202" s="156"/>
      <c r="I202" s="157"/>
      <c r="J202" s="156"/>
      <c r="K202" s="143"/>
      <c r="L202" s="147" t="str">
        <f t="shared" si="6"/>
        <v/>
      </c>
      <c r="M202" s="148" t="str">
        <f t="shared" si="7"/>
        <v/>
      </c>
    </row>
    <row r="203" spans="1:13" x14ac:dyDescent="0.2">
      <c r="A203" s="16" t="s">
        <v>336</v>
      </c>
      <c r="B203" s="143"/>
      <c r="C203" s="144"/>
      <c r="D203" s="143"/>
      <c r="E203" s="143"/>
      <c r="F203" s="143"/>
      <c r="G203" s="155"/>
      <c r="H203" s="156"/>
      <c r="I203" s="157"/>
      <c r="J203" s="156"/>
      <c r="K203" s="143"/>
      <c r="L203" s="147" t="str">
        <f t="shared" si="6"/>
        <v/>
      </c>
      <c r="M203" s="148" t="str">
        <f t="shared" si="7"/>
        <v/>
      </c>
    </row>
    <row r="204" spans="1:13" x14ac:dyDescent="0.2">
      <c r="A204" s="16" t="s">
        <v>337</v>
      </c>
      <c r="B204" s="143"/>
      <c r="C204" s="144"/>
      <c r="D204" s="143"/>
      <c r="E204" s="143"/>
      <c r="F204" s="143"/>
      <c r="G204" s="155"/>
      <c r="H204" s="156"/>
      <c r="I204" s="157"/>
      <c r="J204" s="156"/>
      <c r="K204" s="143"/>
      <c r="L204" s="147" t="str">
        <f t="shared" si="6"/>
        <v/>
      </c>
      <c r="M204" s="148" t="str">
        <f t="shared" si="7"/>
        <v/>
      </c>
    </row>
    <row r="205" spans="1:13" x14ac:dyDescent="0.2">
      <c r="A205" s="16" t="s">
        <v>338</v>
      </c>
      <c r="B205" s="143"/>
      <c r="C205" s="144"/>
      <c r="D205" s="143"/>
      <c r="E205" s="143"/>
      <c r="F205" s="143"/>
      <c r="G205" s="155"/>
      <c r="H205" s="156"/>
      <c r="I205" s="157"/>
      <c r="J205" s="156"/>
      <c r="K205" s="143"/>
      <c r="L205" s="147" t="str">
        <f t="shared" si="6"/>
        <v/>
      </c>
      <c r="M205" s="148" t="str">
        <f t="shared" si="7"/>
        <v/>
      </c>
    </row>
    <row r="206" spans="1:13" x14ac:dyDescent="0.2">
      <c r="A206" s="16" t="s">
        <v>339</v>
      </c>
      <c r="B206" s="143"/>
      <c r="C206" s="144"/>
      <c r="D206" s="143"/>
      <c r="E206" s="143"/>
      <c r="F206" s="143"/>
      <c r="G206" s="155"/>
      <c r="H206" s="156"/>
      <c r="I206" s="157"/>
      <c r="J206" s="156"/>
      <c r="K206" s="143"/>
      <c r="L206" s="147" t="str">
        <f t="shared" si="6"/>
        <v/>
      </c>
      <c r="M206" s="148" t="str">
        <f t="shared" si="7"/>
        <v/>
      </c>
    </row>
    <row r="207" spans="1:13" x14ac:dyDescent="0.2">
      <c r="A207" s="16" t="s">
        <v>340</v>
      </c>
      <c r="B207" s="143"/>
      <c r="C207" s="144"/>
      <c r="D207" s="143"/>
      <c r="E207" s="143"/>
      <c r="F207" s="143"/>
      <c r="G207" s="155"/>
      <c r="H207" s="156"/>
      <c r="I207" s="157"/>
      <c r="J207" s="156"/>
      <c r="K207" s="143"/>
      <c r="L207" s="147" t="str">
        <f t="shared" si="6"/>
        <v/>
      </c>
      <c r="M207" s="148" t="str">
        <f t="shared" si="7"/>
        <v/>
      </c>
    </row>
    <row r="208" spans="1:13" x14ac:dyDescent="0.2">
      <c r="A208" s="16" t="s">
        <v>341</v>
      </c>
      <c r="B208" s="143"/>
      <c r="C208" s="144"/>
      <c r="D208" s="143"/>
      <c r="E208" s="143"/>
      <c r="F208" s="143"/>
      <c r="G208" s="155"/>
      <c r="H208" s="156"/>
      <c r="I208" s="157"/>
      <c r="J208" s="156"/>
      <c r="K208" s="143"/>
      <c r="L208" s="147" t="str">
        <f t="shared" si="6"/>
        <v/>
      </c>
      <c r="M208" s="148" t="str">
        <f t="shared" si="7"/>
        <v/>
      </c>
    </row>
    <row r="209" spans="1:13" x14ac:dyDescent="0.2">
      <c r="A209" s="16" t="s">
        <v>342</v>
      </c>
      <c r="B209" s="143"/>
      <c r="C209" s="144"/>
      <c r="D209" s="143"/>
      <c r="E209" s="143"/>
      <c r="F209" s="143"/>
      <c r="G209" s="155"/>
      <c r="H209" s="156"/>
      <c r="I209" s="157"/>
      <c r="J209" s="156"/>
      <c r="K209" s="143"/>
      <c r="L209" s="147" t="str">
        <f t="shared" si="6"/>
        <v/>
      </c>
      <c r="M209" s="148" t="str">
        <f t="shared" si="7"/>
        <v/>
      </c>
    </row>
    <row r="210" spans="1:13" x14ac:dyDescent="0.2">
      <c r="A210" s="16" t="s">
        <v>343</v>
      </c>
      <c r="B210" s="143"/>
      <c r="C210" s="144"/>
      <c r="D210" s="143"/>
      <c r="E210" s="143"/>
      <c r="F210" s="143"/>
      <c r="G210" s="155"/>
      <c r="H210" s="156"/>
      <c r="I210" s="157"/>
      <c r="J210" s="156"/>
      <c r="K210" s="143"/>
      <c r="L210" s="147" t="str">
        <f t="shared" si="6"/>
        <v/>
      </c>
      <c r="M210" s="148" t="str">
        <f t="shared" si="7"/>
        <v/>
      </c>
    </row>
    <row r="211" spans="1:13" x14ac:dyDescent="0.2">
      <c r="A211" s="16" t="s">
        <v>344</v>
      </c>
      <c r="B211" s="143"/>
      <c r="C211" s="144"/>
      <c r="D211" s="143"/>
      <c r="E211" s="143"/>
      <c r="F211" s="143"/>
      <c r="G211" s="155"/>
      <c r="H211" s="156"/>
      <c r="I211" s="157"/>
      <c r="J211" s="156"/>
      <c r="K211" s="143"/>
      <c r="L211" s="147" t="str">
        <f t="shared" si="6"/>
        <v/>
      </c>
      <c r="M211" s="148" t="str">
        <f t="shared" si="7"/>
        <v/>
      </c>
    </row>
    <row r="212" spans="1:13" x14ac:dyDescent="0.2">
      <c r="A212" s="16" t="s">
        <v>345</v>
      </c>
      <c r="B212" s="143"/>
      <c r="C212" s="144"/>
      <c r="D212" s="143"/>
      <c r="E212" s="143"/>
      <c r="F212" s="143"/>
      <c r="G212" s="155"/>
      <c r="H212" s="156"/>
      <c r="I212" s="157"/>
      <c r="J212" s="156"/>
      <c r="K212" s="143"/>
      <c r="L212" s="147" t="str">
        <f t="shared" si="6"/>
        <v/>
      </c>
      <c r="M212" s="148" t="str">
        <f t="shared" si="7"/>
        <v/>
      </c>
    </row>
    <row r="213" spans="1:13" x14ac:dyDescent="0.2">
      <c r="A213" s="16" t="s">
        <v>346</v>
      </c>
      <c r="B213" s="143"/>
      <c r="C213" s="144"/>
      <c r="D213" s="143"/>
      <c r="E213" s="143"/>
      <c r="F213" s="143"/>
      <c r="G213" s="155"/>
      <c r="H213" s="156"/>
      <c r="I213" s="157"/>
      <c r="J213" s="156"/>
      <c r="K213" s="143"/>
      <c r="L213" s="147" t="str">
        <f t="shared" si="6"/>
        <v/>
      </c>
      <c r="M213" s="148" t="str">
        <f t="shared" si="7"/>
        <v/>
      </c>
    </row>
    <row r="214" spans="1:13" x14ac:dyDescent="0.2">
      <c r="A214" s="16" t="s">
        <v>347</v>
      </c>
      <c r="B214" s="143"/>
      <c r="C214" s="144"/>
      <c r="D214" s="143"/>
      <c r="E214" s="143"/>
      <c r="F214" s="143"/>
      <c r="G214" s="155"/>
      <c r="H214" s="156"/>
      <c r="I214" s="157"/>
      <c r="J214" s="156"/>
      <c r="K214" s="143"/>
      <c r="L214" s="147" t="str">
        <f t="shared" ref="L214:L268" si="8">IF(H214&lt;&gt;"",H214/G214,"")</f>
        <v/>
      </c>
      <c r="M214" s="148" t="str">
        <f t="shared" ref="M214:M268" si="9">IF(H214&lt;&gt;"",(H214-J214)*I214,"")</f>
        <v/>
      </c>
    </row>
    <row r="215" spans="1:13" x14ac:dyDescent="0.2">
      <c r="A215" s="16" t="s">
        <v>348</v>
      </c>
      <c r="B215" s="143"/>
      <c r="C215" s="144"/>
      <c r="D215" s="143"/>
      <c r="E215" s="143"/>
      <c r="F215" s="143"/>
      <c r="G215" s="155"/>
      <c r="H215" s="156"/>
      <c r="I215" s="157"/>
      <c r="J215" s="156"/>
      <c r="K215" s="143"/>
      <c r="L215" s="147" t="str">
        <f t="shared" si="8"/>
        <v/>
      </c>
      <c r="M215" s="148" t="str">
        <f t="shared" si="9"/>
        <v/>
      </c>
    </row>
    <row r="216" spans="1:13" x14ac:dyDescent="0.2">
      <c r="A216" s="16" t="s">
        <v>349</v>
      </c>
      <c r="B216" s="143"/>
      <c r="C216" s="144"/>
      <c r="D216" s="143"/>
      <c r="E216" s="143"/>
      <c r="F216" s="143"/>
      <c r="G216" s="155"/>
      <c r="H216" s="156"/>
      <c r="I216" s="157"/>
      <c r="J216" s="156"/>
      <c r="K216" s="143"/>
      <c r="L216" s="147" t="str">
        <f t="shared" si="8"/>
        <v/>
      </c>
      <c r="M216" s="148" t="str">
        <f t="shared" si="9"/>
        <v/>
      </c>
    </row>
    <row r="217" spans="1:13" x14ac:dyDescent="0.2">
      <c r="A217" s="16" t="s">
        <v>350</v>
      </c>
      <c r="B217" s="143"/>
      <c r="C217" s="144"/>
      <c r="D217" s="143"/>
      <c r="E217" s="143"/>
      <c r="F217" s="143"/>
      <c r="G217" s="155"/>
      <c r="H217" s="156"/>
      <c r="I217" s="157"/>
      <c r="J217" s="156"/>
      <c r="K217" s="143"/>
      <c r="L217" s="147" t="str">
        <f t="shared" si="8"/>
        <v/>
      </c>
      <c r="M217" s="148" t="str">
        <f t="shared" si="9"/>
        <v/>
      </c>
    </row>
    <row r="218" spans="1:13" x14ac:dyDescent="0.2">
      <c r="A218" s="16" t="s">
        <v>351</v>
      </c>
      <c r="B218" s="143"/>
      <c r="C218" s="144"/>
      <c r="D218" s="143"/>
      <c r="E218" s="143"/>
      <c r="F218" s="143"/>
      <c r="G218" s="155"/>
      <c r="H218" s="156"/>
      <c r="I218" s="157"/>
      <c r="J218" s="156"/>
      <c r="K218" s="143"/>
      <c r="L218" s="147" t="str">
        <f t="shared" si="8"/>
        <v/>
      </c>
      <c r="M218" s="148" t="str">
        <f t="shared" si="9"/>
        <v/>
      </c>
    </row>
    <row r="219" spans="1:13" x14ac:dyDescent="0.2">
      <c r="A219" s="16" t="s">
        <v>352</v>
      </c>
      <c r="B219" s="143"/>
      <c r="C219" s="144"/>
      <c r="D219" s="143"/>
      <c r="E219" s="143"/>
      <c r="F219" s="143"/>
      <c r="G219" s="155"/>
      <c r="H219" s="156"/>
      <c r="I219" s="157"/>
      <c r="J219" s="156"/>
      <c r="K219" s="143"/>
      <c r="L219" s="147" t="str">
        <f t="shared" si="8"/>
        <v/>
      </c>
      <c r="M219" s="148" t="str">
        <f t="shared" si="9"/>
        <v/>
      </c>
    </row>
    <row r="220" spans="1:13" x14ac:dyDescent="0.2">
      <c r="A220" s="16" t="s">
        <v>353</v>
      </c>
      <c r="B220" s="143"/>
      <c r="C220" s="144"/>
      <c r="D220" s="143"/>
      <c r="E220" s="143"/>
      <c r="F220" s="143"/>
      <c r="G220" s="155"/>
      <c r="H220" s="156"/>
      <c r="I220" s="157"/>
      <c r="J220" s="156"/>
      <c r="K220" s="143"/>
      <c r="L220" s="147" t="str">
        <f t="shared" si="8"/>
        <v/>
      </c>
      <c r="M220" s="148" t="str">
        <f t="shared" si="9"/>
        <v/>
      </c>
    </row>
    <row r="221" spans="1:13" x14ac:dyDescent="0.2">
      <c r="A221" s="16" t="s">
        <v>354</v>
      </c>
      <c r="B221" s="143"/>
      <c r="C221" s="144"/>
      <c r="D221" s="143"/>
      <c r="E221" s="143"/>
      <c r="F221" s="143"/>
      <c r="G221" s="155"/>
      <c r="H221" s="156"/>
      <c r="I221" s="157"/>
      <c r="J221" s="156"/>
      <c r="K221" s="143"/>
      <c r="L221" s="147" t="str">
        <f t="shared" si="8"/>
        <v/>
      </c>
      <c r="M221" s="148" t="str">
        <f t="shared" si="9"/>
        <v/>
      </c>
    </row>
    <row r="222" spans="1:13" x14ac:dyDescent="0.2">
      <c r="A222" s="16" t="s">
        <v>355</v>
      </c>
      <c r="B222" s="143"/>
      <c r="C222" s="144"/>
      <c r="D222" s="143"/>
      <c r="E222" s="143"/>
      <c r="F222" s="143"/>
      <c r="G222" s="155"/>
      <c r="H222" s="156"/>
      <c r="I222" s="157"/>
      <c r="J222" s="156"/>
      <c r="K222" s="143"/>
      <c r="L222" s="147" t="str">
        <f t="shared" si="8"/>
        <v/>
      </c>
      <c r="M222" s="148" t="str">
        <f t="shared" si="9"/>
        <v/>
      </c>
    </row>
    <row r="223" spans="1:13" x14ac:dyDescent="0.2">
      <c r="A223" s="16" t="s">
        <v>356</v>
      </c>
      <c r="B223" s="143"/>
      <c r="C223" s="144"/>
      <c r="D223" s="143"/>
      <c r="E223" s="143"/>
      <c r="F223" s="143"/>
      <c r="G223" s="155"/>
      <c r="H223" s="156"/>
      <c r="I223" s="157"/>
      <c r="J223" s="156"/>
      <c r="K223" s="143"/>
      <c r="L223" s="147" t="str">
        <f t="shared" si="8"/>
        <v/>
      </c>
      <c r="M223" s="148" t="str">
        <f t="shared" si="9"/>
        <v/>
      </c>
    </row>
    <row r="224" spans="1:13" x14ac:dyDescent="0.2">
      <c r="A224" s="16" t="s">
        <v>357</v>
      </c>
      <c r="B224" s="143"/>
      <c r="C224" s="144"/>
      <c r="D224" s="143"/>
      <c r="E224" s="143"/>
      <c r="F224" s="143"/>
      <c r="G224" s="155"/>
      <c r="H224" s="156"/>
      <c r="I224" s="157"/>
      <c r="J224" s="156"/>
      <c r="K224" s="143"/>
      <c r="L224" s="147" t="str">
        <f t="shared" si="8"/>
        <v/>
      </c>
      <c r="M224" s="148" t="str">
        <f t="shared" si="9"/>
        <v/>
      </c>
    </row>
    <row r="225" spans="1:13" x14ac:dyDescent="0.2">
      <c r="A225" s="16" t="s">
        <v>358</v>
      </c>
      <c r="B225" s="143"/>
      <c r="C225" s="144"/>
      <c r="D225" s="143"/>
      <c r="E225" s="143"/>
      <c r="F225" s="143"/>
      <c r="G225" s="155"/>
      <c r="H225" s="156"/>
      <c r="I225" s="157"/>
      <c r="J225" s="156"/>
      <c r="K225" s="143"/>
      <c r="L225" s="147" t="str">
        <f t="shared" si="8"/>
        <v/>
      </c>
      <c r="M225" s="148" t="str">
        <f t="shared" si="9"/>
        <v/>
      </c>
    </row>
    <row r="226" spans="1:13" x14ac:dyDescent="0.2">
      <c r="A226" s="16" t="s">
        <v>359</v>
      </c>
      <c r="B226" s="143"/>
      <c r="C226" s="144"/>
      <c r="D226" s="143"/>
      <c r="E226" s="143"/>
      <c r="F226" s="143"/>
      <c r="G226" s="155"/>
      <c r="H226" s="156"/>
      <c r="I226" s="157"/>
      <c r="J226" s="156"/>
      <c r="K226" s="143"/>
      <c r="L226" s="147" t="str">
        <f t="shared" si="8"/>
        <v/>
      </c>
      <c r="M226" s="148" t="str">
        <f t="shared" si="9"/>
        <v/>
      </c>
    </row>
    <row r="227" spans="1:13" x14ac:dyDescent="0.2">
      <c r="A227" s="16" t="s">
        <v>360</v>
      </c>
      <c r="B227" s="143"/>
      <c r="C227" s="144"/>
      <c r="D227" s="143"/>
      <c r="E227" s="143"/>
      <c r="F227" s="143"/>
      <c r="G227" s="155"/>
      <c r="H227" s="156"/>
      <c r="I227" s="157"/>
      <c r="J227" s="156"/>
      <c r="K227" s="143"/>
      <c r="L227" s="147" t="str">
        <f t="shared" si="8"/>
        <v/>
      </c>
      <c r="M227" s="148" t="str">
        <f t="shared" si="9"/>
        <v/>
      </c>
    </row>
    <row r="228" spans="1:13" x14ac:dyDescent="0.2">
      <c r="A228" s="16" t="s">
        <v>361</v>
      </c>
      <c r="B228" s="143"/>
      <c r="C228" s="144"/>
      <c r="D228" s="143"/>
      <c r="E228" s="143"/>
      <c r="F228" s="143"/>
      <c r="G228" s="155"/>
      <c r="H228" s="156"/>
      <c r="I228" s="157"/>
      <c r="J228" s="156"/>
      <c r="K228" s="143"/>
      <c r="L228" s="147" t="str">
        <f t="shared" si="8"/>
        <v/>
      </c>
      <c r="M228" s="148" t="str">
        <f t="shared" si="9"/>
        <v/>
      </c>
    </row>
    <row r="229" spans="1:13" x14ac:dyDescent="0.2">
      <c r="A229" s="16" t="s">
        <v>362</v>
      </c>
      <c r="B229" s="143"/>
      <c r="C229" s="144"/>
      <c r="D229" s="143"/>
      <c r="E229" s="143"/>
      <c r="F229" s="143"/>
      <c r="G229" s="155"/>
      <c r="H229" s="156"/>
      <c r="I229" s="157"/>
      <c r="J229" s="156"/>
      <c r="K229" s="143"/>
      <c r="L229" s="147" t="str">
        <f t="shared" si="8"/>
        <v/>
      </c>
      <c r="M229" s="148" t="str">
        <f t="shared" si="9"/>
        <v/>
      </c>
    </row>
    <row r="230" spans="1:13" x14ac:dyDescent="0.2">
      <c r="A230" s="16" t="s">
        <v>363</v>
      </c>
      <c r="B230" s="143"/>
      <c r="C230" s="144"/>
      <c r="D230" s="143"/>
      <c r="E230" s="143"/>
      <c r="F230" s="143"/>
      <c r="G230" s="155"/>
      <c r="H230" s="156"/>
      <c r="I230" s="157"/>
      <c r="J230" s="156"/>
      <c r="K230" s="143"/>
      <c r="L230" s="147" t="str">
        <f t="shared" si="8"/>
        <v/>
      </c>
      <c r="M230" s="148" t="str">
        <f t="shared" si="9"/>
        <v/>
      </c>
    </row>
    <row r="231" spans="1:13" x14ac:dyDescent="0.2">
      <c r="A231" s="16" t="s">
        <v>364</v>
      </c>
      <c r="B231" s="143"/>
      <c r="C231" s="144"/>
      <c r="D231" s="143"/>
      <c r="E231" s="143"/>
      <c r="F231" s="143"/>
      <c r="G231" s="155"/>
      <c r="H231" s="156"/>
      <c r="I231" s="157"/>
      <c r="J231" s="156"/>
      <c r="K231" s="143"/>
      <c r="L231" s="147" t="str">
        <f t="shared" si="8"/>
        <v/>
      </c>
      <c r="M231" s="148" t="str">
        <f t="shared" si="9"/>
        <v/>
      </c>
    </row>
    <row r="232" spans="1:13" x14ac:dyDescent="0.2">
      <c r="A232" s="16" t="s">
        <v>365</v>
      </c>
      <c r="B232" s="143"/>
      <c r="C232" s="144"/>
      <c r="D232" s="143"/>
      <c r="E232" s="143"/>
      <c r="F232" s="143"/>
      <c r="G232" s="155"/>
      <c r="H232" s="156"/>
      <c r="I232" s="157"/>
      <c r="J232" s="156"/>
      <c r="K232" s="143"/>
      <c r="L232" s="147" t="str">
        <f t="shared" si="8"/>
        <v/>
      </c>
      <c r="M232" s="148" t="str">
        <f t="shared" si="9"/>
        <v/>
      </c>
    </row>
    <row r="233" spans="1:13" x14ac:dyDescent="0.2">
      <c r="A233" s="16" t="s">
        <v>366</v>
      </c>
      <c r="B233" s="143"/>
      <c r="C233" s="144"/>
      <c r="D233" s="143"/>
      <c r="E233" s="143"/>
      <c r="F233" s="143"/>
      <c r="G233" s="155"/>
      <c r="H233" s="156"/>
      <c r="I233" s="157"/>
      <c r="J233" s="156"/>
      <c r="K233" s="143"/>
      <c r="L233" s="147" t="str">
        <f t="shared" si="8"/>
        <v/>
      </c>
      <c r="M233" s="148" t="str">
        <f t="shared" si="9"/>
        <v/>
      </c>
    </row>
    <row r="234" spans="1:13" x14ac:dyDescent="0.2">
      <c r="A234" s="16" t="s">
        <v>367</v>
      </c>
      <c r="B234" s="143"/>
      <c r="C234" s="144"/>
      <c r="D234" s="143"/>
      <c r="E234" s="143"/>
      <c r="F234" s="143"/>
      <c r="G234" s="155"/>
      <c r="H234" s="156"/>
      <c r="I234" s="157"/>
      <c r="J234" s="156"/>
      <c r="K234" s="143"/>
      <c r="L234" s="147" t="str">
        <f t="shared" si="8"/>
        <v/>
      </c>
      <c r="M234" s="148" t="str">
        <f t="shared" si="9"/>
        <v/>
      </c>
    </row>
    <row r="235" spans="1:13" x14ac:dyDescent="0.2">
      <c r="A235" s="16" t="s">
        <v>368</v>
      </c>
      <c r="B235" s="143"/>
      <c r="C235" s="144"/>
      <c r="D235" s="143"/>
      <c r="E235" s="143"/>
      <c r="F235" s="143"/>
      <c r="G235" s="155"/>
      <c r="H235" s="156"/>
      <c r="I235" s="157"/>
      <c r="J235" s="156"/>
      <c r="K235" s="143"/>
      <c r="L235" s="147" t="str">
        <f t="shared" si="8"/>
        <v/>
      </c>
      <c r="M235" s="148" t="str">
        <f t="shared" si="9"/>
        <v/>
      </c>
    </row>
    <row r="236" spans="1:13" x14ac:dyDescent="0.2">
      <c r="A236" s="16" t="s">
        <v>369</v>
      </c>
      <c r="B236" s="143"/>
      <c r="C236" s="144"/>
      <c r="D236" s="143"/>
      <c r="E236" s="143"/>
      <c r="F236" s="143"/>
      <c r="G236" s="155"/>
      <c r="H236" s="156"/>
      <c r="I236" s="157"/>
      <c r="J236" s="156"/>
      <c r="K236" s="143"/>
      <c r="L236" s="147" t="str">
        <f t="shared" si="8"/>
        <v/>
      </c>
      <c r="M236" s="148" t="str">
        <f t="shared" si="9"/>
        <v/>
      </c>
    </row>
    <row r="237" spans="1:13" x14ac:dyDescent="0.2">
      <c r="A237" s="16" t="s">
        <v>370</v>
      </c>
      <c r="B237" s="143"/>
      <c r="C237" s="144"/>
      <c r="D237" s="143"/>
      <c r="E237" s="143"/>
      <c r="F237" s="143"/>
      <c r="G237" s="155"/>
      <c r="H237" s="156"/>
      <c r="I237" s="157"/>
      <c r="J237" s="156"/>
      <c r="K237" s="143"/>
      <c r="L237" s="147" t="str">
        <f t="shared" si="8"/>
        <v/>
      </c>
      <c r="M237" s="148" t="str">
        <f t="shared" si="9"/>
        <v/>
      </c>
    </row>
    <row r="238" spans="1:13" x14ac:dyDescent="0.2">
      <c r="A238" s="16" t="s">
        <v>371</v>
      </c>
      <c r="B238" s="143"/>
      <c r="C238" s="144"/>
      <c r="D238" s="143"/>
      <c r="E238" s="143"/>
      <c r="F238" s="143"/>
      <c r="G238" s="155"/>
      <c r="H238" s="156"/>
      <c r="I238" s="157"/>
      <c r="J238" s="156"/>
      <c r="K238" s="143"/>
      <c r="L238" s="147" t="str">
        <f t="shared" si="8"/>
        <v/>
      </c>
      <c r="M238" s="148" t="str">
        <f t="shared" si="9"/>
        <v/>
      </c>
    </row>
    <row r="239" spans="1:13" x14ac:dyDescent="0.2">
      <c r="A239" s="16" t="s">
        <v>372</v>
      </c>
      <c r="B239" s="143"/>
      <c r="C239" s="144"/>
      <c r="D239" s="143"/>
      <c r="E239" s="143"/>
      <c r="F239" s="143"/>
      <c r="G239" s="155"/>
      <c r="H239" s="156"/>
      <c r="I239" s="157"/>
      <c r="J239" s="156"/>
      <c r="K239" s="143"/>
      <c r="L239" s="147" t="str">
        <f t="shared" si="8"/>
        <v/>
      </c>
      <c r="M239" s="148" t="str">
        <f t="shared" si="9"/>
        <v/>
      </c>
    </row>
    <row r="240" spans="1:13" x14ac:dyDescent="0.2">
      <c r="A240" s="16" t="s">
        <v>373</v>
      </c>
      <c r="B240" s="143"/>
      <c r="C240" s="144"/>
      <c r="D240" s="143"/>
      <c r="E240" s="143"/>
      <c r="F240" s="143"/>
      <c r="G240" s="155"/>
      <c r="H240" s="156"/>
      <c r="I240" s="157"/>
      <c r="J240" s="156"/>
      <c r="K240" s="143"/>
      <c r="L240" s="147" t="str">
        <f t="shared" si="8"/>
        <v/>
      </c>
      <c r="M240" s="148" t="str">
        <f t="shared" si="9"/>
        <v/>
      </c>
    </row>
    <row r="241" spans="1:13" x14ac:dyDescent="0.2">
      <c r="A241" s="16" t="s">
        <v>374</v>
      </c>
      <c r="B241" s="143"/>
      <c r="C241" s="144"/>
      <c r="D241" s="143"/>
      <c r="E241" s="143"/>
      <c r="F241" s="143"/>
      <c r="G241" s="155"/>
      <c r="H241" s="156"/>
      <c r="I241" s="157"/>
      <c r="J241" s="156"/>
      <c r="K241" s="143"/>
      <c r="L241" s="147" t="str">
        <f t="shared" si="8"/>
        <v/>
      </c>
      <c r="M241" s="148" t="str">
        <f t="shared" si="9"/>
        <v/>
      </c>
    </row>
    <row r="242" spans="1:13" x14ac:dyDescent="0.2">
      <c r="A242" s="16" t="s">
        <v>375</v>
      </c>
      <c r="B242" s="143"/>
      <c r="C242" s="144"/>
      <c r="D242" s="143"/>
      <c r="E242" s="143"/>
      <c r="F242" s="143"/>
      <c r="G242" s="155"/>
      <c r="H242" s="156"/>
      <c r="I242" s="157"/>
      <c r="J242" s="156"/>
      <c r="K242" s="143"/>
      <c r="L242" s="147" t="str">
        <f t="shared" si="8"/>
        <v/>
      </c>
      <c r="M242" s="148" t="str">
        <f t="shared" si="9"/>
        <v/>
      </c>
    </row>
    <row r="243" spans="1:13" x14ac:dyDescent="0.2">
      <c r="A243" s="16" t="s">
        <v>376</v>
      </c>
      <c r="B243" s="143"/>
      <c r="C243" s="144"/>
      <c r="D243" s="143"/>
      <c r="E243" s="143"/>
      <c r="F243" s="143"/>
      <c r="G243" s="155"/>
      <c r="H243" s="156"/>
      <c r="I243" s="157"/>
      <c r="J243" s="156"/>
      <c r="K243" s="143"/>
      <c r="L243" s="147" t="str">
        <f t="shared" si="8"/>
        <v/>
      </c>
      <c r="M243" s="148" t="str">
        <f t="shared" si="9"/>
        <v/>
      </c>
    </row>
    <row r="244" spans="1:13" x14ac:dyDescent="0.2">
      <c r="A244" s="16" t="s">
        <v>377</v>
      </c>
      <c r="B244" s="143"/>
      <c r="C244" s="144"/>
      <c r="D244" s="143"/>
      <c r="E244" s="143"/>
      <c r="F244" s="143"/>
      <c r="G244" s="155"/>
      <c r="H244" s="156"/>
      <c r="I244" s="157"/>
      <c r="J244" s="156"/>
      <c r="K244" s="143"/>
      <c r="L244" s="147" t="str">
        <f t="shared" si="8"/>
        <v/>
      </c>
      <c r="M244" s="148" t="str">
        <f t="shared" si="9"/>
        <v/>
      </c>
    </row>
    <row r="245" spans="1:13" x14ac:dyDescent="0.2">
      <c r="A245" s="16" t="s">
        <v>378</v>
      </c>
      <c r="B245" s="143"/>
      <c r="C245" s="144"/>
      <c r="D245" s="143"/>
      <c r="E245" s="143"/>
      <c r="F245" s="143"/>
      <c r="G245" s="155"/>
      <c r="H245" s="156"/>
      <c r="I245" s="157"/>
      <c r="J245" s="156"/>
      <c r="K245" s="143"/>
      <c r="L245" s="147" t="str">
        <f t="shared" si="8"/>
        <v/>
      </c>
      <c r="M245" s="148" t="str">
        <f t="shared" si="9"/>
        <v/>
      </c>
    </row>
    <row r="246" spans="1:13" x14ac:dyDescent="0.2">
      <c r="A246" s="16" t="s">
        <v>379</v>
      </c>
      <c r="B246" s="143"/>
      <c r="C246" s="144"/>
      <c r="D246" s="143"/>
      <c r="E246" s="143"/>
      <c r="F246" s="143"/>
      <c r="G246" s="155"/>
      <c r="H246" s="156"/>
      <c r="I246" s="157"/>
      <c r="J246" s="156"/>
      <c r="K246" s="143"/>
      <c r="L246" s="147" t="str">
        <f t="shared" si="8"/>
        <v/>
      </c>
      <c r="M246" s="148" t="str">
        <f t="shared" si="9"/>
        <v/>
      </c>
    </row>
    <row r="247" spans="1:13" x14ac:dyDescent="0.2">
      <c r="A247" s="16" t="s">
        <v>380</v>
      </c>
      <c r="B247" s="143"/>
      <c r="C247" s="144"/>
      <c r="D247" s="143"/>
      <c r="E247" s="143"/>
      <c r="F247" s="143"/>
      <c r="G247" s="155"/>
      <c r="H247" s="156"/>
      <c r="I247" s="157"/>
      <c r="J247" s="156"/>
      <c r="K247" s="143"/>
      <c r="L247" s="147" t="str">
        <f t="shared" si="8"/>
        <v/>
      </c>
      <c r="M247" s="148" t="str">
        <f t="shared" si="9"/>
        <v/>
      </c>
    </row>
    <row r="248" spans="1:13" x14ac:dyDescent="0.2">
      <c r="A248" s="16" t="s">
        <v>381</v>
      </c>
      <c r="B248" s="143"/>
      <c r="C248" s="144"/>
      <c r="D248" s="143"/>
      <c r="E248" s="143"/>
      <c r="F248" s="143"/>
      <c r="G248" s="155"/>
      <c r="H248" s="156"/>
      <c r="I248" s="157"/>
      <c r="J248" s="156"/>
      <c r="K248" s="143"/>
      <c r="L248" s="147" t="str">
        <f t="shared" si="8"/>
        <v/>
      </c>
      <c r="M248" s="148" t="str">
        <f t="shared" si="9"/>
        <v/>
      </c>
    </row>
    <row r="249" spans="1:13" x14ac:dyDescent="0.2">
      <c r="A249" s="16" t="s">
        <v>382</v>
      </c>
      <c r="B249" s="143"/>
      <c r="C249" s="144"/>
      <c r="D249" s="143"/>
      <c r="E249" s="143"/>
      <c r="F249" s="143"/>
      <c r="G249" s="155"/>
      <c r="H249" s="156"/>
      <c r="I249" s="157"/>
      <c r="J249" s="156"/>
      <c r="K249" s="143"/>
      <c r="L249" s="147" t="str">
        <f t="shared" si="8"/>
        <v/>
      </c>
      <c r="M249" s="148" t="str">
        <f t="shared" si="9"/>
        <v/>
      </c>
    </row>
    <row r="250" spans="1:13" x14ac:dyDescent="0.2">
      <c r="A250" s="16" t="s">
        <v>383</v>
      </c>
      <c r="B250" s="143"/>
      <c r="C250" s="144"/>
      <c r="D250" s="143"/>
      <c r="E250" s="143"/>
      <c r="F250" s="143"/>
      <c r="G250" s="155"/>
      <c r="H250" s="156"/>
      <c r="I250" s="157"/>
      <c r="J250" s="156"/>
      <c r="K250" s="143"/>
      <c r="L250" s="147" t="str">
        <f t="shared" si="8"/>
        <v/>
      </c>
      <c r="M250" s="148" t="str">
        <f t="shared" si="9"/>
        <v/>
      </c>
    </row>
    <row r="251" spans="1:13" x14ac:dyDescent="0.2">
      <c r="A251" s="16" t="s">
        <v>384</v>
      </c>
      <c r="B251" s="143"/>
      <c r="C251" s="144"/>
      <c r="D251" s="143"/>
      <c r="E251" s="143"/>
      <c r="F251" s="143"/>
      <c r="G251" s="155"/>
      <c r="H251" s="156"/>
      <c r="I251" s="157"/>
      <c r="J251" s="156"/>
      <c r="K251" s="143"/>
      <c r="L251" s="147" t="str">
        <f t="shared" si="8"/>
        <v/>
      </c>
      <c r="M251" s="148" t="str">
        <f t="shared" si="9"/>
        <v/>
      </c>
    </row>
    <row r="252" spans="1:13" x14ac:dyDescent="0.2">
      <c r="A252" s="16" t="s">
        <v>385</v>
      </c>
      <c r="B252" s="143"/>
      <c r="C252" s="144"/>
      <c r="D252" s="143"/>
      <c r="E252" s="143"/>
      <c r="F252" s="143"/>
      <c r="G252" s="155"/>
      <c r="H252" s="156"/>
      <c r="I252" s="157"/>
      <c r="J252" s="156"/>
      <c r="K252" s="143"/>
      <c r="L252" s="147" t="str">
        <f t="shared" si="8"/>
        <v/>
      </c>
      <c r="M252" s="148" t="str">
        <f t="shared" si="9"/>
        <v/>
      </c>
    </row>
    <row r="253" spans="1:13" x14ac:dyDescent="0.2">
      <c r="A253" s="16" t="s">
        <v>386</v>
      </c>
      <c r="B253" s="143"/>
      <c r="C253" s="144"/>
      <c r="D253" s="143"/>
      <c r="E253" s="143"/>
      <c r="F253" s="143"/>
      <c r="G253" s="155"/>
      <c r="H253" s="156"/>
      <c r="I253" s="157"/>
      <c r="J253" s="156"/>
      <c r="K253" s="143"/>
      <c r="L253" s="147" t="str">
        <f t="shared" si="8"/>
        <v/>
      </c>
      <c r="M253" s="148" t="str">
        <f t="shared" si="9"/>
        <v/>
      </c>
    </row>
    <row r="254" spans="1:13" x14ac:dyDescent="0.2">
      <c r="A254" s="16" t="s">
        <v>387</v>
      </c>
      <c r="B254" s="143"/>
      <c r="C254" s="144"/>
      <c r="D254" s="143"/>
      <c r="E254" s="143"/>
      <c r="F254" s="143"/>
      <c r="G254" s="155"/>
      <c r="H254" s="156"/>
      <c r="I254" s="157"/>
      <c r="J254" s="156"/>
      <c r="K254" s="143"/>
      <c r="L254" s="147" t="str">
        <f t="shared" si="8"/>
        <v/>
      </c>
      <c r="M254" s="148" t="str">
        <f t="shared" si="9"/>
        <v/>
      </c>
    </row>
    <row r="255" spans="1:13" x14ac:dyDescent="0.2">
      <c r="A255" s="16" t="s">
        <v>388</v>
      </c>
      <c r="B255" s="143"/>
      <c r="C255" s="144"/>
      <c r="D255" s="143"/>
      <c r="E255" s="143"/>
      <c r="F255" s="143"/>
      <c r="G255" s="155"/>
      <c r="H255" s="156"/>
      <c r="I255" s="157"/>
      <c r="J255" s="156"/>
      <c r="K255" s="143"/>
      <c r="L255" s="147" t="str">
        <f t="shared" si="8"/>
        <v/>
      </c>
      <c r="M255" s="148" t="str">
        <f t="shared" si="9"/>
        <v/>
      </c>
    </row>
    <row r="256" spans="1:13" x14ac:dyDescent="0.2">
      <c r="A256" s="16" t="s">
        <v>389</v>
      </c>
      <c r="B256" s="143"/>
      <c r="C256" s="144"/>
      <c r="D256" s="143"/>
      <c r="E256" s="143"/>
      <c r="F256" s="143"/>
      <c r="G256" s="155"/>
      <c r="H256" s="156"/>
      <c r="I256" s="157"/>
      <c r="J256" s="156"/>
      <c r="K256" s="143"/>
      <c r="L256" s="147" t="str">
        <f t="shared" si="8"/>
        <v/>
      </c>
      <c r="M256" s="148" t="str">
        <f t="shared" si="9"/>
        <v/>
      </c>
    </row>
    <row r="257" spans="1:13" x14ac:dyDescent="0.2">
      <c r="A257" s="16" t="s">
        <v>390</v>
      </c>
      <c r="B257" s="143"/>
      <c r="C257" s="144"/>
      <c r="D257" s="143"/>
      <c r="E257" s="143"/>
      <c r="F257" s="143"/>
      <c r="G257" s="155"/>
      <c r="H257" s="156"/>
      <c r="I257" s="157"/>
      <c r="J257" s="156"/>
      <c r="K257" s="143"/>
      <c r="L257" s="147" t="str">
        <f t="shared" si="8"/>
        <v/>
      </c>
      <c r="M257" s="148" t="str">
        <f t="shared" si="9"/>
        <v/>
      </c>
    </row>
    <row r="258" spans="1:13" x14ac:dyDescent="0.2">
      <c r="A258" s="16" t="s">
        <v>391</v>
      </c>
      <c r="B258" s="143"/>
      <c r="C258" s="144"/>
      <c r="D258" s="143"/>
      <c r="E258" s="143"/>
      <c r="F258" s="143"/>
      <c r="G258" s="155"/>
      <c r="H258" s="156"/>
      <c r="I258" s="157"/>
      <c r="J258" s="156"/>
      <c r="K258" s="143"/>
      <c r="L258" s="147" t="str">
        <f t="shared" si="8"/>
        <v/>
      </c>
      <c r="M258" s="148" t="str">
        <f t="shared" si="9"/>
        <v/>
      </c>
    </row>
    <row r="259" spans="1:13" x14ac:dyDescent="0.2">
      <c r="A259" s="16" t="s">
        <v>392</v>
      </c>
      <c r="B259" s="143"/>
      <c r="C259" s="144"/>
      <c r="D259" s="143"/>
      <c r="E259" s="143"/>
      <c r="F259" s="143"/>
      <c r="G259" s="155"/>
      <c r="H259" s="156"/>
      <c r="I259" s="157"/>
      <c r="J259" s="156"/>
      <c r="K259" s="143"/>
      <c r="L259" s="147" t="str">
        <f t="shared" si="8"/>
        <v/>
      </c>
      <c r="M259" s="148" t="str">
        <f t="shared" si="9"/>
        <v/>
      </c>
    </row>
    <row r="260" spans="1:13" x14ac:dyDescent="0.2">
      <c r="A260" s="16" t="s">
        <v>393</v>
      </c>
      <c r="B260" s="143"/>
      <c r="C260" s="144"/>
      <c r="D260" s="143"/>
      <c r="E260" s="143"/>
      <c r="F260" s="143"/>
      <c r="G260" s="155"/>
      <c r="H260" s="156"/>
      <c r="I260" s="157"/>
      <c r="J260" s="156"/>
      <c r="K260" s="143"/>
      <c r="L260" s="147" t="str">
        <f t="shared" si="8"/>
        <v/>
      </c>
      <c r="M260" s="148" t="str">
        <f t="shared" si="9"/>
        <v/>
      </c>
    </row>
    <row r="261" spans="1:13" x14ac:dyDescent="0.2">
      <c r="A261" s="16" t="s">
        <v>394</v>
      </c>
      <c r="B261" s="143"/>
      <c r="C261" s="144"/>
      <c r="D261" s="143"/>
      <c r="E261" s="143"/>
      <c r="F261" s="143"/>
      <c r="G261" s="155"/>
      <c r="H261" s="156"/>
      <c r="I261" s="157"/>
      <c r="J261" s="156"/>
      <c r="K261" s="143"/>
      <c r="L261" s="147" t="str">
        <f t="shared" si="8"/>
        <v/>
      </c>
      <c r="M261" s="148" t="str">
        <f t="shared" si="9"/>
        <v/>
      </c>
    </row>
    <row r="262" spans="1:13" x14ac:dyDescent="0.2">
      <c r="A262" s="16" t="s">
        <v>395</v>
      </c>
      <c r="B262" s="143"/>
      <c r="C262" s="144"/>
      <c r="D262" s="143"/>
      <c r="E262" s="143"/>
      <c r="F262" s="143"/>
      <c r="G262" s="155"/>
      <c r="H262" s="156"/>
      <c r="I262" s="157"/>
      <c r="J262" s="156"/>
      <c r="K262" s="143"/>
      <c r="L262" s="147" t="str">
        <f t="shared" si="8"/>
        <v/>
      </c>
      <c r="M262" s="148" t="str">
        <f t="shared" si="9"/>
        <v/>
      </c>
    </row>
    <row r="263" spans="1:13" x14ac:dyDescent="0.2">
      <c r="A263" s="16" t="s">
        <v>396</v>
      </c>
      <c r="B263" s="143"/>
      <c r="C263" s="144"/>
      <c r="D263" s="143"/>
      <c r="E263" s="143"/>
      <c r="F263" s="143"/>
      <c r="G263" s="155"/>
      <c r="H263" s="156"/>
      <c r="I263" s="157"/>
      <c r="J263" s="156"/>
      <c r="K263" s="143"/>
      <c r="L263" s="147" t="str">
        <f t="shared" si="8"/>
        <v/>
      </c>
      <c r="M263" s="148" t="str">
        <f t="shared" si="9"/>
        <v/>
      </c>
    </row>
    <row r="264" spans="1:13" x14ac:dyDescent="0.2">
      <c r="A264" s="16" t="s">
        <v>397</v>
      </c>
      <c r="B264" s="143"/>
      <c r="C264" s="144"/>
      <c r="D264" s="143"/>
      <c r="E264" s="143"/>
      <c r="F264" s="143"/>
      <c r="G264" s="155"/>
      <c r="H264" s="156"/>
      <c r="I264" s="157"/>
      <c r="J264" s="156"/>
      <c r="K264" s="143"/>
      <c r="L264" s="147" t="str">
        <f t="shared" si="8"/>
        <v/>
      </c>
      <c r="M264" s="148" t="str">
        <f t="shared" si="9"/>
        <v/>
      </c>
    </row>
    <row r="265" spans="1:13" x14ac:dyDescent="0.2">
      <c r="A265" s="16" t="s">
        <v>398</v>
      </c>
      <c r="B265" s="143"/>
      <c r="C265" s="144"/>
      <c r="D265" s="143"/>
      <c r="E265" s="143"/>
      <c r="F265" s="143"/>
      <c r="G265" s="155"/>
      <c r="H265" s="156"/>
      <c r="I265" s="157"/>
      <c r="J265" s="156"/>
      <c r="K265" s="143"/>
      <c r="L265" s="147" t="str">
        <f t="shared" si="8"/>
        <v/>
      </c>
      <c r="M265" s="148" t="str">
        <f t="shared" si="9"/>
        <v/>
      </c>
    </row>
    <row r="266" spans="1:13" x14ac:dyDescent="0.2">
      <c r="A266" s="16" t="s">
        <v>399</v>
      </c>
      <c r="B266" s="143"/>
      <c r="C266" s="144"/>
      <c r="D266" s="143"/>
      <c r="E266" s="143"/>
      <c r="F266" s="143"/>
      <c r="G266" s="155"/>
      <c r="H266" s="156"/>
      <c r="I266" s="157"/>
      <c r="J266" s="156"/>
      <c r="K266" s="143"/>
      <c r="L266" s="147" t="str">
        <f t="shared" si="8"/>
        <v/>
      </c>
      <c r="M266" s="148" t="str">
        <f t="shared" si="9"/>
        <v/>
      </c>
    </row>
    <row r="267" spans="1:13" x14ac:dyDescent="0.2">
      <c r="A267" s="16" t="s">
        <v>400</v>
      </c>
      <c r="B267" s="143"/>
      <c r="C267" s="144"/>
      <c r="D267" s="143"/>
      <c r="E267" s="143"/>
      <c r="F267" s="143"/>
      <c r="G267" s="155"/>
      <c r="H267" s="156"/>
      <c r="I267" s="157"/>
      <c r="J267" s="156"/>
      <c r="K267" s="143"/>
      <c r="L267" s="147" t="str">
        <f t="shared" si="8"/>
        <v/>
      </c>
      <c r="M267" s="148" t="str">
        <f t="shared" si="9"/>
        <v/>
      </c>
    </row>
    <row r="268" spans="1:13" x14ac:dyDescent="0.2">
      <c r="A268" s="16" t="s">
        <v>401</v>
      </c>
      <c r="B268" s="143"/>
      <c r="C268" s="144"/>
      <c r="D268" s="143"/>
      <c r="E268" s="143"/>
      <c r="F268" s="143"/>
      <c r="G268" s="155"/>
      <c r="H268" s="156"/>
      <c r="I268" s="157"/>
      <c r="J268" s="156"/>
      <c r="K268" s="143"/>
      <c r="L268" s="147" t="str">
        <f t="shared" si="8"/>
        <v/>
      </c>
      <c r="M268" s="148" t="str">
        <f t="shared" si="9"/>
        <v/>
      </c>
    </row>
    <row r="269" spans="1:13" x14ac:dyDescent="0.2">
      <c r="A269" s="16" t="s">
        <v>449</v>
      </c>
      <c r="B269" s="143"/>
      <c r="C269" s="144"/>
      <c r="D269" s="143"/>
      <c r="E269" s="143"/>
      <c r="F269" s="143"/>
      <c r="G269" s="155"/>
      <c r="H269" s="156"/>
      <c r="I269" s="157"/>
      <c r="J269" s="156"/>
      <c r="K269" s="143"/>
      <c r="L269" s="147" t="str">
        <f t="shared" ref="L269:L332" si="10">IF(H269&lt;&gt;"",H269/G269,"")</f>
        <v/>
      </c>
      <c r="M269" s="148" t="str">
        <f t="shared" ref="M269:M332" si="11">IF(H269&lt;&gt;"",(H269-J269)*I269,"")</f>
        <v/>
      </c>
    </row>
    <row r="270" spans="1:13" x14ac:dyDescent="0.2">
      <c r="A270" s="16" t="s">
        <v>450</v>
      </c>
      <c r="B270" s="143"/>
      <c r="C270" s="144"/>
      <c r="D270" s="143"/>
      <c r="E270" s="143"/>
      <c r="F270" s="143"/>
      <c r="G270" s="155"/>
      <c r="H270" s="156"/>
      <c r="I270" s="157"/>
      <c r="J270" s="156"/>
      <c r="K270" s="143"/>
      <c r="L270" s="147" t="str">
        <f t="shared" si="10"/>
        <v/>
      </c>
      <c r="M270" s="148" t="str">
        <f t="shared" si="11"/>
        <v/>
      </c>
    </row>
    <row r="271" spans="1:13" x14ac:dyDescent="0.2">
      <c r="A271" s="16" t="s">
        <v>451</v>
      </c>
      <c r="B271" s="143"/>
      <c r="C271" s="144"/>
      <c r="D271" s="143"/>
      <c r="E271" s="143"/>
      <c r="F271" s="143"/>
      <c r="G271" s="155"/>
      <c r="H271" s="156"/>
      <c r="I271" s="157"/>
      <c r="J271" s="156"/>
      <c r="K271" s="143"/>
      <c r="L271" s="147" t="str">
        <f t="shared" si="10"/>
        <v/>
      </c>
      <c r="M271" s="148" t="str">
        <f t="shared" si="11"/>
        <v/>
      </c>
    </row>
    <row r="272" spans="1:13" x14ac:dyDescent="0.2">
      <c r="A272" s="16" t="s">
        <v>452</v>
      </c>
      <c r="B272" s="143"/>
      <c r="C272" s="144"/>
      <c r="D272" s="143"/>
      <c r="E272" s="143"/>
      <c r="F272" s="143"/>
      <c r="G272" s="155"/>
      <c r="H272" s="156"/>
      <c r="I272" s="157"/>
      <c r="J272" s="156"/>
      <c r="K272" s="143"/>
      <c r="L272" s="147" t="str">
        <f t="shared" si="10"/>
        <v/>
      </c>
      <c r="M272" s="148" t="str">
        <f t="shared" si="11"/>
        <v/>
      </c>
    </row>
    <row r="273" spans="1:13" x14ac:dyDescent="0.2">
      <c r="A273" s="16" t="s">
        <v>453</v>
      </c>
      <c r="B273" s="143"/>
      <c r="C273" s="144"/>
      <c r="D273" s="143"/>
      <c r="E273" s="143"/>
      <c r="F273" s="143"/>
      <c r="G273" s="155"/>
      <c r="H273" s="156"/>
      <c r="I273" s="157"/>
      <c r="J273" s="156"/>
      <c r="K273" s="143"/>
      <c r="L273" s="147" t="str">
        <f t="shared" si="10"/>
        <v/>
      </c>
      <c r="M273" s="148" t="str">
        <f t="shared" si="11"/>
        <v/>
      </c>
    </row>
    <row r="274" spans="1:13" x14ac:dyDescent="0.2">
      <c r="A274" s="16" t="s">
        <v>454</v>
      </c>
      <c r="B274" s="143"/>
      <c r="C274" s="144"/>
      <c r="D274" s="143"/>
      <c r="E274" s="143"/>
      <c r="F274" s="143"/>
      <c r="G274" s="155"/>
      <c r="H274" s="156"/>
      <c r="I274" s="157"/>
      <c r="J274" s="156"/>
      <c r="K274" s="143"/>
      <c r="L274" s="147" t="str">
        <f t="shared" si="10"/>
        <v/>
      </c>
      <c r="M274" s="148" t="str">
        <f t="shared" si="11"/>
        <v/>
      </c>
    </row>
    <row r="275" spans="1:13" x14ac:dyDescent="0.2">
      <c r="A275" s="16" t="s">
        <v>455</v>
      </c>
      <c r="B275" s="143"/>
      <c r="C275" s="144"/>
      <c r="D275" s="143"/>
      <c r="E275" s="143"/>
      <c r="F275" s="143"/>
      <c r="G275" s="155"/>
      <c r="H275" s="156"/>
      <c r="I275" s="157"/>
      <c r="J275" s="156"/>
      <c r="K275" s="143"/>
      <c r="L275" s="147" t="str">
        <f t="shared" si="10"/>
        <v/>
      </c>
      <c r="M275" s="148" t="str">
        <f t="shared" si="11"/>
        <v/>
      </c>
    </row>
    <row r="276" spans="1:13" x14ac:dyDescent="0.2">
      <c r="A276" s="16" t="s">
        <v>456</v>
      </c>
      <c r="B276" s="143"/>
      <c r="C276" s="144"/>
      <c r="D276" s="143"/>
      <c r="E276" s="143"/>
      <c r="F276" s="143"/>
      <c r="G276" s="155"/>
      <c r="H276" s="156"/>
      <c r="I276" s="157"/>
      <c r="J276" s="156"/>
      <c r="K276" s="143"/>
      <c r="L276" s="147" t="str">
        <f t="shared" si="10"/>
        <v/>
      </c>
      <c r="M276" s="148" t="str">
        <f t="shared" si="11"/>
        <v/>
      </c>
    </row>
    <row r="277" spans="1:13" x14ac:dyDescent="0.2">
      <c r="A277" s="16" t="s">
        <v>457</v>
      </c>
      <c r="B277" s="143"/>
      <c r="C277" s="144"/>
      <c r="D277" s="143"/>
      <c r="E277" s="143"/>
      <c r="F277" s="143"/>
      <c r="G277" s="155"/>
      <c r="H277" s="156"/>
      <c r="I277" s="157"/>
      <c r="J277" s="156"/>
      <c r="K277" s="143"/>
      <c r="L277" s="147" t="str">
        <f t="shared" si="10"/>
        <v/>
      </c>
      <c r="M277" s="148" t="str">
        <f t="shared" si="11"/>
        <v/>
      </c>
    </row>
    <row r="278" spans="1:13" x14ac:dyDescent="0.2">
      <c r="A278" s="16" t="s">
        <v>458</v>
      </c>
      <c r="B278" s="143"/>
      <c r="C278" s="144"/>
      <c r="D278" s="143"/>
      <c r="E278" s="143"/>
      <c r="F278" s="143"/>
      <c r="G278" s="155"/>
      <c r="H278" s="156"/>
      <c r="I278" s="157"/>
      <c r="J278" s="156"/>
      <c r="K278" s="143"/>
      <c r="L278" s="147" t="str">
        <f t="shared" si="10"/>
        <v/>
      </c>
      <c r="M278" s="148" t="str">
        <f t="shared" si="11"/>
        <v/>
      </c>
    </row>
    <row r="279" spans="1:13" x14ac:dyDescent="0.2">
      <c r="A279" s="16" t="s">
        <v>459</v>
      </c>
      <c r="B279" s="143"/>
      <c r="C279" s="144"/>
      <c r="D279" s="143"/>
      <c r="E279" s="143"/>
      <c r="F279" s="143"/>
      <c r="G279" s="155"/>
      <c r="H279" s="156"/>
      <c r="I279" s="157"/>
      <c r="J279" s="156"/>
      <c r="K279" s="143"/>
      <c r="L279" s="147" t="str">
        <f t="shared" si="10"/>
        <v/>
      </c>
      <c r="M279" s="148" t="str">
        <f t="shared" si="11"/>
        <v/>
      </c>
    </row>
    <row r="280" spans="1:13" x14ac:dyDescent="0.2">
      <c r="A280" s="16" t="s">
        <v>460</v>
      </c>
      <c r="B280" s="143"/>
      <c r="C280" s="144"/>
      <c r="D280" s="143"/>
      <c r="E280" s="143"/>
      <c r="F280" s="143"/>
      <c r="G280" s="155"/>
      <c r="H280" s="156"/>
      <c r="I280" s="157"/>
      <c r="J280" s="156"/>
      <c r="K280" s="143"/>
      <c r="L280" s="147" t="str">
        <f t="shared" si="10"/>
        <v/>
      </c>
      <c r="M280" s="148" t="str">
        <f t="shared" si="11"/>
        <v/>
      </c>
    </row>
    <row r="281" spans="1:13" x14ac:dyDescent="0.2">
      <c r="A281" s="16" t="s">
        <v>461</v>
      </c>
      <c r="B281" s="143"/>
      <c r="C281" s="144"/>
      <c r="D281" s="143"/>
      <c r="E281" s="143"/>
      <c r="F281" s="143"/>
      <c r="G281" s="155"/>
      <c r="H281" s="156"/>
      <c r="I281" s="157"/>
      <c r="J281" s="156"/>
      <c r="K281" s="143"/>
      <c r="L281" s="147" t="str">
        <f t="shared" si="10"/>
        <v/>
      </c>
      <c r="M281" s="148" t="str">
        <f t="shared" si="11"/>
        <v/>
      </c>
    </row>
    <row r="282" spans="1:13" x14ac:dyDescent="0.2">
      <c r="A282" s="16" t="s">
        <v>462</v>
      </c>
      <c r="B282" s="143"/>
      <c r="C282" s="144"/>
      <c r="D282" s="143"/>
      <c r="E282" s="143"/>
      <c r="F282" s="143"/>
      <c r="G282" s="155"/>
      <c r="H282" s="156"/>
      <c r="I282" s="157"/>
      <c r="J282" s="156"/>
      <c r="K282" s="143"/>
      <c r="L282" s="147" t="str">
        <f t="shared" si="10"/>
        <v/>
      </c>
      <c r="M282" s="148" t="str">
        <f t="shared" si="11"/>
        <v/>
      </c>
    </row>
    <row r="283" spans="1:13" x14ac:dyDescent="0.2">
      <c r="A283" s="16" t="s">
        <v>463</v>
      </c>
      <c r="B283" s="143"/>
      <c r="C283" s="144"/>
      <c r="D283" s="143"/>
      <c r="E283" s="143"/>
      <c r="F283" s="143"/>
      <c r="G283" s="155"/>
      <c r="H283" s="156"/>
      <c r="I283" s="157"/>
      <c r="J283" s="156"/>
      <c r="K283" s="143"/>
      <c r="L283" s="147" t="str">
        <f t="shared" si="10"/>
        <v/>
      </c>
      <c r="M283" s="148" t="str">
        <f t="shared" si="11"/>
        <v/>
      </c>
    </row>
    <row r="284" spans="1:13" x14ac:dyDescent="0.2">
      <c r="A284" s="16" t="s">
        <v>464</v>
      </c>
      <c r="B284" s="143"/>
      <c r="C284" s="144"/>
      <c r="D284" s="143"/>
      <c r="E284" s="143"/>
      <c r="F284" s="143"/>
      <c r="G284" s="155"/>
      <c r="H284" s="156"/>
      <c r="I284" s="157"/>
      <c r="J284" s="156"/>
      <c r="K284" s="143"/>
      <c r="L284" s="147" t="str">
        <f t="shared" si="10"/>
        <v/>
      </c>
      <c r="M284" s="148" t="str">
        <f t="shared" si="11"/>
        <v/>
      </c>
    </row>
    <row r="285" spans="1:13" x14ac:dyDescent="0.2">
      <c r="A285" s="16" t="s">
        <v>465</v>
      </c>
      <c r="B285" s="143"/>
      <c r="C285" s="144"/>
      <c r="D285" s="143"/>
      <c r="E285" s="143"/>
      <c r="F285" s="143"/>
      <c r="G285" s="155"/>
      <c r="H285" s="156"/>
      <c r="I285" s="157"/>
      <c r="J285" s="156"/>
      <c r="K285" s="143"/>
      <c r="L285" s="147" t="str">
        <f t="shared" si="10"/>
        <v/>
      </c>
      <c r="M285" s="148" t="str">
        <f t="shared" si="11"/>
        <v/>
      </c>
    </row>
    <row r="286" spans="1:13" x14ac:dyDescent="0.2">
      <c r="A286" s="16" t="s">
        <v>466</v>
      </c>
      <c r="B286" s="143"/>
      <c r="C286" s="144"/>
      <c r="D286" s="143"/>
      <c r="E286" s="143"/>
      <c r="F286" s="143"/>
      <c r="G286" s="155"/>
      <c r="H286" s="156"/>
      <c r="I286" s="157"/>
      <c r="J286" s="156"/>
      <c r="K286" s="143"/>
      <c r="L286" s="147" t="str">
        <f t="shared" si="10"/>
        <v/>
      </c>
      <c r="M286" s="148" t="str">
        <f t="shared" si="11"/>
        <v/>
      </c>
    </row>
    <row r="287" spans="1:13" x14ac:dyDescent="0.2">
      <c r="A287" s="16" t="s">
        <v>467</v>
      </c>
      <c r="B287" s="143"/>
      <c r="C287" s="144"/>
      <c r="D287" s="143"/>
      <c r="E287" s="143"/>
      <c r="F287" s="143"/>
      <c r="G287" s="155"/>
      <c r="H287" s="156"/>
      <c r="I287" s="157"/>
      <c r="J287" s="156"/>
      <c r="K287" s="143"/>
      <c r="L287" s="147" t="str">
        <f t="shared" si="10"/>
        <v/>
      </c>
      <c r="M287" s="148" t="str">
        <f t="shared" si="11"/>
        <v/>
      </c>
    </row>
    <row r="288" spans="1:13" x14ac:dyDescent="0.2">
      <c r="A288" s="16" t="s">
        <v>468</v>
      </c>
      <c r="B288" s="143"/>
      <c r="C288" s="144"/>
      <c r="D288" s="143"/>
      <c r="E288" s="143"/>
      <c r="F288" s="143"/>
      <c r="G288" s="155"/>
      <c r="H288" s="156"/>
      <c r="I288" s="157"/>
      <c r="J288" s="156"/>
      <c r="K288" s="143"/>
      <c r="L288" s="147" t="str">
        <f t="shared" si="10"/>
        <v/>
      </c>
      <c r="M288" s="148" t="str">
        <f t="shared" si="11"/>
        <v/>
      </c>
    </row>
    <row r="289" spans="1:13" x14ac:dyDescent="0.2">
      <c r="A289" s="16" t="s">
        <v>469</v>
      </c>
      <c r="B289" s="143"/>
      <c r="C289" s="144"/>
      <c r="D289" s="143"/>
      <c r="E289" s="143"/>
      <c r="F289" s="143"/>
      <c r="G289" s="155"/>
      <c r="H289" s="156"/>
      <c r="I289" s="157"/>
      <c r="J289" s="156"/>
      <c r="K289" s="143"/>
      <c r="L289" s="147" t="str">
        <f t="shared" si="10"/>
        <v/>
      </c>
      <c r="M289" s="148" t="str">
        <f t="shared" si="11"/>
        <v/>
      </c>
    </row>
    <row r="290" spans="1:13" x14ac:dyDescent="0.2">
      <c r="A290" s="16" t="s">
        <v>470</v>
      </c>
      <c r="B290" s="143"/>
      <c r="C290" s="144"/>
      <c r="D290" s="143"/>
      <c r="E290" s="143"/>
      <c r="F290" s="143"/>
      <c r="G290" s="155"/>
      <c r="H290" s="156"/>
      <c r="I290" s="157"/>
      <c r="J290" s="156"/>
      <c r="K290" s="143"/>
      <c r="L290" s="147" t="str">
        <f t="shared" si="10"/>
        <v/>
      </c>
      <c r="M290" s="148" t="str">
        <f t="shared" si="11"/>
        <v/>
      </c>
    </row>
    <row r="291" spans="1:13" x14ac:dyDescent="0.2">
      <c r="A291" s="16" t="s">
        <v>471</v>
      </c>
      <c r="B291" s="143"/>
      <c r="C291" s="144"/>
      <c r="D291" s="143"/>
      <c r="E291" s="143"/>
      <c r="F291" s="143"/>
      <c r="G291" s="155"/>
      <c r="H291" s="156"/>
      <c r="I291" s="157"/>
      <c r="J291" s="156"/>
      <c r="K291" s="143"/>
      <c r="L291" s="147" t="str">
        <f t="shared" si="10"/>
        <v/>
      </c>
      <c r="M291" s="148" t="str">
        <f t="shared" si="11"/>
        <v/>
      </c>
    </row>
    <row r="292" spans="1:13" x14ac:dyDescent="0.2">
      <c r="A292" s="16" t="s">
        <v>472</v>
      </c>
      <c r="B292" s="143"/>
      <c r="C292" s="144"/>
      <c r="D292" s="143"/>
      <c r="E292" s="143"/>
      <c r="F292" s="143"/>
      <c r="G292" s="155"/>
      <c r="H292" s="156"/>
      <c r="I292" s="157"/>
      <c r="J292" s="156"/>
      <c r="K292" s="143"/>
      <c r="L292" s="147" t="str">
        <f t="shared" si="10"/>
        <v/>
      </c>
      <c r="M292" s="148" t="str">
        <f t="shared" si="11"/>
        <v/>
      </c>
    </row>
    <row r="293" spans="1:13" x14ac:dyDescent="0.2">
      <c r="A293" s="16" t="s">
        <v>473</v>
      </c>
      <c r="B293" s="143"/>
      <c r="C293" s="144"/>
      <c r="D293" s="143"/>
      <c r="E293" s="143"/>
      <c r="F293" s="143"/>
      <c r="G293" s="155"/>
      <c r="H293" s="156"/>
      <c r="I293" s="157"/>
      <c r="J293" s="156"/>
      <c r="K293" s="143"/>
      <c r="L293" s="147" t="str">
        <f t="shared" si="10"/>
        <v/>
      </c>
      <c r="M293" s="148" t="str">
        <f t="shared" si="11"/>
        <v/>
      </c>
    </row>
    <row r="294" spans="1:13" x14ac:dyDescent="0.2">
      <c r="A294" s="16" t="s">
        <v>474</v>
      </c>
      <c r="B294" s="143"/>
      <c r="C294" s="144"/>
      <c r="D294" s="143"/>
      <c r="E294" s="143"/>
      <c r="F294" s="143"/>
      <c r="G294" s="155"/>
      <c r="H294" s="156"/>
      <c r="I294" s="157"/>
      <c r="J294" s="156"/>
      <c r="K294" s="143"/>
      <c r="L294" s="147" t="str">
        <f t="shared" si="10"/>
        <v/>
      </c>
      <c r="M294" s="148" t="str">
        <f t="shared" si="11"/>
        <v/>
      </c>
    </row>
    <row r="295" spans="1:13" x14ac:dyDescent="0.2">
      <c r="A295" s="16" t="s">
        <v>475</v>
      </c>
      <c r="B295" s="143"/>
      <c r="C295" s="144"/>
      <c r="D295" s="143"/>
      <c r="E295" s="143"/>
      <c r="F295" s="143"/>
      <c r="G295" s="155"/>
      <c r="H295" s="156"/>
      <c r="I295" s="157"/>
      <c r="J295" s="156"/>
      <c r="K295" s="143"/>
      <c r="L295" s="147" t="str">
        <f t="shared" si="10"/>
        <v/>
      </c>
      <c r="M295" s="148" t="str">
        <f t="shared" si="11"/>
        <v/>
      </c>
    </row>
    <row r="296" spans="1:13" x14ac:dyDescent="0.2">
      <c r="A296" s="16" t="s">
        <v>476</v>
      </c>
      <c r="B296" s="143"/>
      <c r="C296" s="144"/>
      <c r="D296" s="143"/>
      <c r="E296" s="143"/>
      <c r="F296" s="143"/>
      <c r="G296" s="155"/>
      <c r="H296" s="156"/>
      <c r="I296" s="157"/>
      <c r="J296" s="156"/>
      <c r="K296" s="143"/>
      <c r="L296" s="147" t="str">
        <f t="shared" si="10"/>
        <v/>
      </c>
      <c r="M296" s="148" t="str">
        <f t="shared" si="11"/>
        <v/>
      </c>
    </row>
    <row r="297" spans="1:13" x14ac:dyDescent="0.2">
      <c r="A297" s="16" t="s">
        <v>477</v>
      </c>
      <c r="B297" s="143"/>
      <c r="C297" s="144"/>
      <c r="D297" s="143"/>
      <c r="E297" s="143"/>
      <c r="F297" s="143"/>
      <c r="G297" s="155"/>
      <c r="H297" s="156"/>
      <c r="I297" s="157"/>
      <c r="J297" s="156"/>
      <c r="K297" s="143"/>
      <c r="L297" s="147" t="str">
        <f t="shared" si="10"/>
        <v/>
      </c>
      <c r="M297" s="148" t="str">
        <f t="shared" si="11"/>
        <v/>
      </c>
    </row>
    <row r="298" spans="1:13" x14ac:dyDescent="0.2">
      <c r="A298" s="16" t="s">
        <v>478</v>
      </c>
      <c r="B298" s="143"/>
      <c r="C298" s="144"/>
      <c r="D298" s="143"/>
      <c r="E298" s="143"/>
      <c r="F298" s="143"/>
      <c r="G298" s="155"/>
      <c r="H298" s="156"/>
      <c r="I298" s="157"/>
      <c r="J298" s="156"/>
      <c r="K298" s="143"/>
      <c r="L298" s="147" t="str">
        <f t="shared" si="10"/>
        <v/>
      </c>
      <c r="M298" s="148" t="str">
        <f t="shared" si="11"/>
        <v/>
      </c>
    </row>
    <row r="299" spans="1:13" x14ac:dyDescent="0.2">
      <c r="A299" s="16" t="s">
        <v>479</v>
      </c>
      <c r="B299" s="143"/>
      <c r="C299" s="144"/>
      <c r="D299" s="143"/>
      <c r="E299" s="143"/>
      <c r="F299" s="143"/>
      <c r="G299" s="155"/>
      <c r="H299" s="156"/>
      <c r="I299" s="157"/>
      <c r="J299" s="156"/>
      <c r="K299" s="143"/>
      <c r="L299" s="147" t="str">
        <f t="shared" si="10"/>
        <v/>
      </c>
      <c r="M299" s="148" t="str">
        <f t="shared" si="11"/>
        <v/>
      </c>
    </row>
    <row r="300" spans="1:13" x14ac:dyDescent="0.2">
      <c r="A300" s="16" t="s">
        <v>480</v>
      </c>
      <c r="B300" s="143"/>
      <c r="C300" s="144"/>
      <c r="D300" s="143"/>
      <c r="E300" s="143"/>
      <c r="F300" s="143"/>
      <c r="G300" s="155"/>
      <c r="H300" s="156"/>
      <c r="I300" s="157"/>
      <c r="J300" s="156"/>
      <c r="K300" s="143"/>
      <c r="L300" s="147" t="str">
        <f t="shared" si="10"/>
        <v/>
      </c>
      <c r="M300" s="148" t="str">
        <f t="shared" si="11"/>
        <v/>
      </c>
    </row>
    <row r="301" spans="1:13" x14ac:dyDescent="0.2">
      <c r="A301" s="16" t="s">
        <v>481</v>
      </c>
      <c r="B301" s="143"/>
      <c r="C301" s="144"/>
      <c r="D301" s="143"/>
      <c r="E301" s="143"/>
      <c r="F301" s="143"/>
      <c r="G301" s="155"/>
      <c r="H301" s="156"/>
      <c r="I301" s="157"/>
      <c r="J301" s="156"/>
      <c r="K301" s="143"/>
      <c r="L301" s="147" t="str">
        <f t="shared" si="10"/>
        <v/>
      </c>
      <c r="M301" s="148" t="str">
        <f t="shared" si="11"/>
        <v/>
      </c>
    </row>
    <row r="302" spans="1:13" x14ac:dyDescent="0.2">
      <c r="A302" s="16" t="s">
        <v>482</v>
      </c>
      <c r="B302" s="143"/>
      <c r="C302" s="144"/>
      <c r="D302" s="143"/>
      <c r="E302" s="143"/>
      <c r="F302" s="143"/>
      <c r="G302" s="155"/>
      <c r="H302" s="156"/>
      <c r="I302" s="157"/>
      <c r="J302" s="156"/>
      <c r="K302" s="143"/>
      <c r="L302" s="147" t="str">
        <f t="shared" si="10"/>
        <v/>
      </c>
      <c r="M302" s="148" t="str">
        <f t="shared" si="11"/>
        <v/>
      </c>
    </row>
    <row r="303" spans="1:13" x14ac:dyDescent="0.2">
      <c r="A303" s="16" t="s">
        <v>483</v>
      </c>
      <c r="B303" s="143"/>
      <c r="C303" s="144"/>
      <c r="D303" s="143"/>
      <c r="E303" s="143"/>
      <c r="F303" s="143"/>
      <c r="G303" s="155"/>
      <c r="H303" s="156"/>
      <c r="I303" s="157"/>
      <c r="J303" s="156"/>
      <c r="K303" s="143"/>
      <c r="L303" s="147" t="str">
        <f t="shared" si="10"/>
        <v/>
      </c>
      <c r="M303" s="148" t="str">
        <f t="shared" si="11"/>
        <v/>
      </c>
    </row>
    <row r="304" spans="1:13" x14ac:dyDescent="0.2">
      <c r="A304" s="16" t="s">
        <v>484</v>
      </c>
      <c r="B304" s="143"/>
      <c r="C304" s="144"/>
      <c r="D304" s="143"/>
      <c r="E304" s="143"/>
      <c r="F304" s="143"/>
      <c r="G304" s="155"/>
      <c r="H304" s="156"/>
      <c r="I304" s="157"/>
      <c r="J304" s="156"/>
      <c r="K304" s="143"/>
      <c r="L304" s="147" t="str">
        <f t="shared" si="10"/>
        <v/>
      </c>
      <c r="M304" s="148" t="str">
        <f t="shared" si="11"/>
        <v/>
      </c>
    </row>
    <row r="305" spans="1:13" x14ac:dyDescent="0.2">
      <c r="A305" s="16" t="s">
        <v>485</v>
      </c>
      <c r="B305" s="143"/>
      <c r="C305" s="144"/>
      <c r="D305" s="143"/>
      <c r="E305" s="143"/>
      <c r="F305" s="143"/>
      <c r="G305" s="155"/>
      <c r="H305" s="156"/>
      <c r="I305" s="157"/>
      <c r="J305" s="156"/>
      <c r="K305" s="143"/>
      <c r="L305" s="147" t="str">
        <f t="shared" si="10"/>
        <v/>
      </c>
      <c r="M305" s="148" t="str">
        <f t="shared" si="11"/>
        <v/>
      </c>
    </row>
    <row r="306" spans="1:13" x14ac:dyDescent="0.2">
      <c r="A306" s="16" t="s">
        <v>486</v>
      </c>
      <c r="B306" s="143"/>
      <c r="C306" s="144"/>
      <c r="D306" s="143"/>
      <c r="E306" s="143"/>
      <c r="F306" s="143"/>
      <c r="G306" s="155"/>
      <c r="H306" s="156"/>
      <c r="I306" s="157"/>
      <c r="J306" s="156"/>
      <c r="K306" s="143"/>
      <c r="L306" s="147" t="str">
        <f t="shared" si="10"/>
        <v/>
      </c>
      <c r="M306" s="148" t="str">
        <f t="shared" si="11"/>
        <v/>
      </c>
    </row>
    <row r="307" spans="1:13" x14ac:dyDescent="0.2">
      <c r="A307" s="16" t="s">
        <v>487</v>
      </c>
      <c r="B307" s="143"/>
      <c r="C307" s="144"/>
      <c r="D307" s="143"/>
      <c r="E307" s="143"/>
      <c r="F307" s="143"/>
      <c r="G307" s="155"/>
      <c r="H307" s="156"/>
      <c r="I307" s="157"/>
      <c r="J307" s="156"/>
      <c r="K307" s="143"/>
      <c r="L307" s="147" t="str">
        <f t="shared" si="10"/>
        <v/>
      </c>
      <c r="M307" s="148" t="str">
        <f t="shared" si="11"/>
        <v/>
      </c>
    </row>
    <row r="308" spans="1:13" x14ac:dyDescent="0.2">
      <c r="A308" s="16" t="s">
        <v>488</v>
      </c>
      <c r="B308" s="143"/>
      <c r="C308" s="144"/>
      <c r="D308" s="143"/>
      <c r="E308" s="143"/>
      <c r="F308" s="143"/>
      <c r="G308" s="155"/>
      <c r="H308" s="156"/>
      <c r="I308" s="157"/>
      <c r="J308" s="156"/>
      <c r="K308" s="143"/>
      <c r="L308" s="147" t="str">
        <f t="shared" si="10"/>
        <v/>
      </c>
      <c r="M308" s="148" t="str">
        <f t="shared" si="11"/>
        <v/>
      </c>
    </row>
    <row r="309" spans="1:13" x14ac:dyDescent="0.2">
      <c r="A309" s="16" t="s">
        <v>489</v>
      </c>
      <c r="B309" s="143"/>
      <c r="C309" s="144"/>
      <c r="D309" s="143"/>
      <c r="E309" s="143"/>
      <c r="F309" s="143"/>
      <c r="G309" s="155"/>
      <c r="H309" s="156"/>
      <c r="I309" s="157"/>
      <c r="J309" s="156"/>
      <c r="K309" s="143"/>
      <c r="L309" s="147" t="str">
        <f t="shared" si="10"/>
        <v/>
      </c>
      <c r="M309" s="148" t="str">
        <f t="shared" si="11"/>
        <v/>
      </c>
    </row>
    <row r="310" spans="1:13" x14ac:dyDescent="0.2">
      <c r="A310" s="16" t="s">
        <v>490</v>
      </c>
      <c r="B310" s="143"/>
      <c r="C310" s="144"/>
      <c r="D310" s="143"/>
      <c r="E310" s="143"/>
      <c r="F310" s="143"/>
      <c r="G310" s="155"/>
      <c r="H310" s="156"/>
      <c r="I310" s="157"/>
      <c r="J310" s="156"/>
      <c r="K310" s="143"/>
      <c r="L310" s="147" t="str">
        <f t="shared" si="10"/>
        <v/>
      </c>
      <c r="M310" s="148" t="str">
        <f t="shared" si="11"/>
        <v/>
      </c>
    </row>
    <row r="311" spans="1:13" x14ac:dyDescent="0.2">
      <c r="A311" s="16" t="s">
        <v>491</v>
      </c>
      <c r="B311" s="143"/>
      <c r="C311" s="144"/>
      <c r="D311" s="143"/>
      <c r="E311" s="143"/>
      <c r="F311" s="143"/>
      <c r="G311" s="155"/>
      <c r="H311" s="156"/>
      <c r="I311" s="157"/>
      <c r="J311" s="156"/>
      <c r="K311" s="143"/>
      <c r="L311" s="147" t="str">
        <f t="shared" si="10"/>
        <v/>
      </c>
      <c r="M311" s="148" t="str">
        <f t="shared" si="11"/>
        <v/>
      </c>
    </row>
    <row r="312" spans="1:13" x14ac:dyDescent="0.2">
      <c r="A312" s="16" t="s">
        <v>492</v>
      </c>
      <c r="B312" s="143"/>
      <c r="C312" s="144"/>
      <c r="D312" s="143"/>
      <c r="E312" s="143"/>
      <c r="F312" s="143"/>
      <c r="G312" s="155"/>
      <c r="H312" s="156"/>
      <c r="I312" s="157"/>
      <c r="J312" s="156"/>
      <c r="K312" s="143"/>
      <c r="L312" s="147" t="str">
        <f t="shared" si="10"/>
        <v/>
      </c>
      <c r="M312" s="148" t="str">
        <f t="shared" si="11"/>
        <v/>
      </c>
    </row>
    <row r="313" spans="1:13" x14ac:dyDescent="0.2">
      <c r="A313" s="16" t="s">
        <v>493</v>
      </c>
      <c r="B313" s="143"/>
      <c r="C313" s="144"/>
      <c r="D313" s="143"/>
      <c r="E313" s="143"/>
      <c r="F313" s="143"/>
      <c r="G313" s="155"/>
      <c r="H313" s="156"/>
      <c r="I313" s="157"/>
      <c r="J313" s="156"/>
      <c r="K313" s="143"/>
      <c r="L313" s="147" t="str">
        <f t="shared" si="10"/>
        <v/>
      </c>
      <c r="M313" s="148" t="str">
        <f t="shared" si="11"/>
        <v/>
      </c>
    </row>
    <row r="314" spans="1:13" x14ac:dyDescent="0.2">
      <c r="A314" s="16" t="s">
        <v>494</v>
      </c>
      <c r="B314" s="143"/>
      <c r="C314" s="144"/>
      <c r="D314" s="143"/>
      <c r="E314" s="143"/>
      <c r="F314" s="143"/>
      <c r="G314" s="155"/>
      <c r="H314" s="156"/>
      <c r="I314" s="157"/>
      <c r="J314" s="156"/>
      <c r="K314" s="143"/>
      <c r="L314" s="147" t="str">
        <f t="shared" si="10"/>
        <v/>
      </c>
      <c r="M314" s="148" t="str">
        <f t="shared" si="11"/>
        <v/>
      </c>
    </row>
    <row r="315" spans="1:13" x14ac:dyDescent="0.2">
      <c r="A315" s="16" t="s">
        <v>495</v>
      </c>
      <c r="B315" s="143"/>
      <c r="C315" s="144"/>
      <c r="D315" s="143"/>
      <c r="E315" s="143"/>
      <c r="F315" s="143"/>
      <c r="G315" s="155"/>
      <c r="H315" s="156"/>
      <c r="I315" s="157"/>
      <c r="J315" s="156"/>
      <c r="K315" s="143"/>
      <c r="L315" s="147" t="str">
        <f t="shared" si="10"/>
        <v/>
      </c>
      <c r="M315" s="148" t="str">
        <f t="shared" si="11"/>
        <v/>
      </c>
    </row>
    <row r="316" spans="1:13" x14ac:dyDescent="0.2">
      <c r="A316" s="16" t="s">
        <v>496</v>
      </c>
      <c r="B316" s="143"/>
      <c r="C316" s="144"/>
      <c r="D316" s="143"/>
      <c r="E316" s="143"/>
      <c r="F316" s="143"/>
      <c r="G316" s="155"/>
      <c r="H316" s="156"/>
      <c r="I316" s="157"/>
      <c r="J316" s="156"/>
      <c r="K316" s="143"/>
      <c r="L316" s="147" t="str">
        <f t="shared" si="10"/>
        <v/>
      </c>
      <c r="M316" s="148" t="str">
        <f t="shared" si="11"/>
        <v/>
      </c>
    </row>
    <row r="317" spans="1:13" x14ac:dyDescent="0.2">
      <c r="A317" s="16" t="s">
        <v>497</v>
      </c>
      <c r="B317" s="143"/>
      <c r="C317" s="144"/>
      <c r="D317" s="143"/>
      <c r="E317" s="143"/>
      <c r="F317" s="143"/>
      <c r="G317" s="155"/>
      <c r="H317" s="156"/>
      <c r="I317" s="157"/>
      <c r="J317" s="156"/>
      <c r="K317" s="143"/>
      <c r="L317" s="147" t="str">
        <f t="shared" si="10"/>
        <v/>
      </c>
      <c r="M317" s="148" t="str">
        <f t="shared" si="11"/>
        <v/>
      </c>
    </row>
    <row r="318" spans="1:13" x14ac:dyDescent="0.2">
      <c r="A318" s="16" t="s">
        <v>498</v>
      </c>
      <c r="B318" s="143"/>
      <c r="C318" s="144"/>
      <c r="D318" s="143"/>
      <c r="E318" s="143"/>
      <c r="F318" s="143"/>
      <c r="G318" s="155"/>
      <c r="H318" s="156"/>
      <c r="I318" s="157"/>
      <c r="J318" s="156"/>
      <c r="K318" s="143"/>
      <c r="L318" s="147" t="str">
        <f t="shared" si="10"/>
        <v/>
      </c>
      <c r="M318" s="148" t="str">
        <f t="shared" si="11"/>
        <v/>
      </c>
    </row>
    <row r="319" spans="1:13" x14ac:dyDescent="0.2">
      <c r="A319" s="16" t="s">
        <v>499</v>
      </c>
      <c r="B319" s="143"/>
      <c r="C319" s="144"/>
      <c r="D319" s="143"/>
      <c r="E319" s="143"/>
      <c r="F319" s="143"/>
      <c r="G319" s="155"/>
      <c r="H319" s="156"/>
      <c r="I319" s="157"/>
      <c r="J319" s="156"/>
      <c r="K319" s="143"/>
      <c r="L319" s="147" t="str">
        <f t="shared" si="10"/>
        <v/>
      </c>
      <c r="M319" s="148" t="str">
        <f t="shared" si="11"/>
        <v/>
      </c>
    </row>
    <row r="320" spans="1:13" x14ac:dyDescent="0.2">
      <c r="A320" s="16" t="s">
        <v>500</v>
      </c>
      <c r="B320" s="143"/>
      <c r="C320" s="144"/>
      <c r="D320" s="143"/>
      <c r="E320" s="143"/>
      <c r="F320" s="143"/>
      <c r="G320" s="155"/>
      <c r="H320" s="156"/>
      <c r="I320" s="157"/>
      <c r="J320" s="156"/>
      <c r="K320" s="143"/>
      <c r="L320" s="147" t="str">
        <f t="shared" si="10"/>
        <v/>
      </c>
      <c r="M320" s="148" t="str">
        <f t="shared" si="11"/>
        <v/>
      </c>
    </row>
    <row r="321" spans="1:13" x14ac:dyDescent="0.2">
      <c r="A321" s="16" t="s">
        <v>501</v>
      </c>
      <c r="B321" s="143"/>
      <c r="C321" s="144"/>
      <c r="D321" s="143"/>
      <c r="E321" s="143"/>
      <c r="F321" s="143"/>
      <c r="G321" s="155"/>
      <c r="H321" s="156"/>
      <c r="I321" s="157"/>
      <c r="J321" s="156"/>
      <c r="K321" s="143"/>
      <c r="L321" s="147" t="str">
        <f t="shared" si="10"/>
        <v/>
      </c>
      <c r="M321" s="148" t="str">
        <f t="shared" si="11"/>
        <v/>
      </c>
    </row>
    <row r="322" spans="1:13" x14ac:dyDescent="0.2">
      <c r="A322" s="16" t="s">
        <v>502</v>
      </c>
      <c r="B322" s="143"/>
      <c r="C322" s="144"/>
      <c r="D322" s="143"/>
      <c r="E322" s="143"/>
      <c r="F322" s="143"/>
      <c r="G322" s="155"/>
      <c r="H322" s="156"/>
      <c r="I322" s="157"/>
      <c r="J322" s="156"/>
      <c r="K322" s="143"/>
      <c r="L322" s="147" t="str">
        <f t="shared" si="10"/>
        <v/>
      </c>
      <c r="M322" s="148" t="str">
        <f t="shared" si="11"/>
        <v/>
      </c>
    </row>
    <row r="323" spans="1:13" x14ac:dyDescent="0.2">
      <c r="A323" s="16" t="s">
        <v>503</v>
      </c>
      <c r="B323" s="143"/>
      <c r="C323" s="144"/>
      <c r="D323" s="143"/>
      <c r="E323" s="143"/>
      <c r="F323" s="143"/>
      <c r="G323" s="155"/>
      <c r="H323" s="156"/>
      <c r="I323" s="157"/>
      <c r="J323" s="156"/>
      <c r="K323" s="143"/>
      <c r="L323" s="147" t="str">
        <f t="shared" si="10"/>
        <v/>
      </c>
      <c r="M323" s="148" t="str">
        <f t="shared" si="11"/>
        <v/>
      </c>
    </row>
    <row r="324" spans="1:13" x14ac:dyDescent="0.2">
      <c r="A324" s="16" t="s">
        <v>504</v>
      </c>
      <c r="B324" s="143"/>
      <c r="C324" s="144"/>
      <c r="D324" s="143"/>
      <c r="E324" s="143"/>
      <c r="F324" s="143"/>
      <c r="G324" s="155"/>
      <c r="H324" s="156"/>
      <c r="I324" s="157"/>
      <c r="J324" s="156"/>
      <c r="K324" s="143"/>
      <c r="L324" s="147" t="str">
        <f t="shared" si="10"/>
        <v/>
      </c>
      <c r="M324" s="148" t="str">
        <f t="shared" si="11"/>
        <v/>
      </c>
    </row>
    <row r="325" spans="1:13" x14ac:dyDescent="0.2">
      <c r="A325" s="16" t="s">
        <v>505</v>
      </c>
      <c r="B325" s="143"/>
      <c r="C325" s="144"/>
      <c r="D325" s="143"/>
      <c r="E325" s="143"/>
      <c r="F325" s="143"/>
      <c r="G325" s="155"/>
      <c r="H325" s="156"/>
      <c r="I325" s="157"/>
      <c r="J325" s="156"/>
      <c r="K325" s="143"/>
      <c r="L325" s="147" t="str">
        <f t="shared" si="10"/>
        <v/>
      </c>
      <c r="M325" s="148" t="str">
        <f t="shared" si="11"/>
        <v/>
      </c>
    </row>
    <row r="326" spans="1:13" x14ac:dyDescent="0.2">
      <c r="A326" s="16" t="s">
        <v>506</v>
      </c>
      <c r="B326" s="143"/>
      <c r="C326" s="144"/>
      <c r="D326" s="143"/>
      <c r="E326" s="143"/>
      <c r="F326" s="143"/>
      <c r="G326" s="155"/>
      <c r="H326" s="156"/>
      <c r="I326" s="157"/>
      <c r="J326" s="156"/>
      <c r="K326" s="143"/>
      <c r="L326" s="147" t="str">
        <f t="shared" si="10"/>
        <v/>
      </c>
      <c r="M326" s="148" t="str">
        <f t="shared" si="11"/>
        <v/>
      </c>
    </row>
    <row r="327" spans="1:13" x14ac:dyDescent="0.2">
      <c r="A327" s="16" t="s">
        <v>507</v>
      </c>
      <c r="B327" s="143"/>
      <c r="C327" s="144"/>
      <c r="D327" s="143"/>
      <c r="E327" s="143"/>
      <c r="F327" s="143"/>
      <c r="G327" s="155"/>
      <c r="H327" s="156"/>
      <c r="I327" s="157"/>
      <c r="J327" s="156"/>
      <c r="K327" s="143"/>
      <c r="L327" s="147" t="str">
        <f t="shared" si="10"/>
        <v/>
      </c>
      <c r="M327" s="148" t="str">
        <f t="shared" si="11"/>
        <v/>
      </c>
    </row>
    <row r="328" spans="1:13" x14ac:dyDescent="0.2">
      <c r="A328" s="16" t="s">
        <v>508</v>
      </c>
      <c r="B328" s="143"/>
      <c r="C328" s="144"/>
      <c r="D328" s="143"/>
      <c r="E328" s="143"/>
      <c r="F328" s="143"/>
      <c r="G328" s="155"/>
      <c r="H328" s="156"/>
      <c r="I328" s="157"/>
      <c r="J328" s="156"/>
      <c r="K328" s="143"/>
      <c r="L328" s="147" t="str">
        <f t="shared" si="10"/>
        <v/>
      </c>
      <c r="M328" s="148" t="str">
        <f t="shared" si="11"/>
        <v/>
      </c>
    </row>
    <row r="329" spans="1:13" x14ac:dyDescent="0.2">
      <c r="A329" s="16" t="s">
        <v>509</v>
      </c>
      <c r="B329" s="143"/>
      <c r="C329" s="144"/>
      <c r="D329" s="143"/>
      <c r="E329" s="143"/>
      <c r="F329" s="143"/>
      <c r="G329" s="155"/>
      <c r="H329" s="156"/>
      <c r="I329" s="157"/>
      <c r="J329" s="156"/>
      <c r="K329" s="143"/>
      <c r="L329" s="147" t="str">
        <f t="shared" si="10"/>
        <v/>
      </c>
      <c r="M329" s="148" t="str">
        <f t="shared" si="11"/>
        <v/>
      </c>
    </row>
    <row r="330" spans="1:13" x14ac:dyDescent="0.2">
      <c r="A330" s="16" t="s">
        <v>510</v>
      </c>
      <c r="B330" s="143"/>
      <c r="C330" s="144"/>
      <c r="D330" s="143"/>
      <c r="E330" s="143"/>
      <c r="F330" s="143"/>
      <c r="G330" s="155"/>
      <c r="H330" s="156"/>
      <c r="I330" s="157"/>
      <c r="J330" s="156"/>
      <c r="K330" s="143"/>
      <c r="L330" s="147" t="str">
        <f t="shared" si="10"/>
        <v/>
      </c>
      <c r="M330" s="148" t="str">
        <f t="shared" si="11"/>
        <v/>
      </c>
    </row>
    <row r="331" spans="1:13" x14ac:dyDescent="0.2">
      <c r="A331" s="16" t="s">
        <v>511</v>
      </c>
      <c r="B331" s="143"/>
      <c r="C331" s="144"/>
      <c r="D331" s="143"/>
      <c r="E331" s="143"/>
      <c r="F331" s="143"/>
      <c r="G331" s="155"/>
      <c r="H331" s="156"/>
      <c r="I331" s="157"/>
      <c r="J331" s="156"/>
      <c r="K331" s="143"/>
      <c r="L331" s="147" t="str">
        <f t="shared" si="10"/>
        <v/>
      </c>
      <c r="M331" s="148" t="str">
        <f t="shared" si="11"/>
        <v/>
      </c>
    </row>
    <row r="332" spans="1:13" x14ac:dyDescent="0.2">
      <c r="A332" s="16" t="s">
        <v>512</v>
      </c>
      <c r="B332" s="143"/>
      <c r="C332" s="144"/>
      <c r="D332" s="143"/>
      <c r="E332" s="143"/>
      <c r="F332" s="143"/>
      <c r="G332" s="155"/>
      <c r="H332" s="156"/>
      <c r="I332" s="157"/>
      <c r="J332" s="156"/>
      <c r="K332" s="143"/>
      <c r="L332" s="147" t="str">
        <f t="shared" si="10"/>
        <v/>
      </c>
      <c r="M332" s="148" t="str">
        <f t="shared" si="11"/>
        <v/>
      </c>
    </row>
    <row r="333" spans="1:13" x14ac:dyDescent="0.2">
      <c r="A333" s="16" t="s">
        <v>513</v>
      </c>
      <c r="B333" s="143"/>
      <c r="C333" s="144"/>
      <c r="D333" s="143"/>
      <c r="E333" s="143"/>
      <c r="F333" s="143"/>
      <c r="G333" s="155"/>
      <c r="H333" s="156"/>
      <c r="I333" s="157"/>
      <c r="J333" s="156"/>
      <c r="K333" s="143"/>
      <c r="L333" s="147" t="str">
        <f t="shared" ref="L333:L396" si="12">IF(H333&lt;&gt;"",H333/G333,"")</f>
        <v/>
      </c>
      <c r="M333" s="148" t="str">
        <f t="shared" ref="M333:M396" si="13">IF(H333&lt;&gt;"",(H333-J333)*I333,"")</f>
        <v/>
      </c>
    </row>
    <row r="334" spans="1:13" x14ac:dyDescent="0.2">
      <c r="A334" s="16" t="s">
        <v>514</v>
      </c>
      <c r="B334" s="143"/>
      <c r="C334" s="144"/>
      <c r="D334" s="143"/>
      <c r="E334" s="143"/>
      <c r="F334" s="143"/>
      <c r="G334" s="155"/>
      <c r="H334" s="156"/>
      <c r="I334" s="157"/>
      <c r="J334" s="156"/>
      <c r="K334" s="143"/>
      <c r="L334" s="147" t="str">
        <f t="shared" si="12"/>
        <v/>
      </c>
      <c r="M334" s="148" t="str">
        <f t="shared" si="13"/>
        <v/>
      </c>
    </row>
    <row r="335" spans="1:13" x14ac:dyDescent="0.2">
      <c r="A335" s="16" t="s">
        <v>515</v>
      </c>
      <c r="B335" s="143"/>
      <c r="C335" s="144"/>
      <c r="D335" s="143"/>
      <c r="E335" s="143"/>
      <c r="F335" s="143"/>
      <c r="G335" s="155"/>
      <c r="H335" s="156"/>
      <c r="I335" s="157"/>
      <c r="J335" s="156"/>
      <c r="K335" s="143"/>
      <c r="L335" s="147" t="str">
        <f t="shared" si="12"/>
        <v/>
      </c>
      <c r="M335" s="148" t="str">
        <f t="shared" si="13"/>
        <v/>
      </c>
    </row>
    <row r="336" spans="1:13" x14ac:dyDescent="0.2">
      <c r="A336" s="16" t="s">
        <v>516</v>
      </c>
      <c r="B336" s="143"/>
      <c r="C336" s="144"/>
      <c r="D336" s="143"/>
      <c r="E336" s="143"/>
      <c r="F336" s="143"/>
      <c r="G336" s="155"/>
      <c r="H336" s="156"/>
      <c r="I336" s="157"/>
      <c r="J336" s="156"/>
      <c r="K336" s="143"/>
      <c r="L336" s="147" t="str">
        <f t="shared" si="12"/>
        <v/>
      </c>
      <c r="M336" s="148" t="str">
        <f t="shared" si="13"/>
        <v/>
      </c>
    </row>
    <row r="337" spans="1:13" x14ac:dyDescent="0.2">
      <c r="A337" s="16" t="s">
        <v>517</v>
      </c>
      <c r="B337" s="143"/>
      <c r="C337" s="144"/>
      <c r="D337" s="143"/>
      <c r="E337" s="143"/>
      <c r="F337" s="143"/>
      <c r="G337" s="155"/>
      <c r="H337" s="156"/>
      <c r="I337" s="157"/>
      <c r="J337" s="156"/>
      <c r="K337" s="143"/>
      <c r="L337" s="147" t="str">
        <f t="shared" si="12"/>
        <v/>
      </c>
      <c r="M337" s="148" t="str">
        <f t="shared" si="13"/>
        <v/>
      </c>
    </row>
    <row r="338" spans="1:13" x14ac:dyDescent="0.2">
      <c r="A338" s="16" t="s">
        <v>518</v>
      </c>
      <c r="B338" s="143"/>
      <c r="C338" s="144"/>
      <c r="D338" s="143"/>
      <c r="E338" s="143"/>
      <c r="F338" s="143"/>
      <c r="G338" s="155"/>
      <c r="H338" s="156"/>
      <c r="I338" s="157"/>
      <c r="J338" s="156"/>
      <c r="K338" s="143"/>
      <c r="L338" s="147" t="str">
        <f t="shared" si="12"/>
        <v/>
      </c>
      <c r="M338" s="148" t="str">
        <f t="shared" si="13"/>
        <v/>
      </c>
    </row>
    <row r="339" spans="1:13" x14ac:dyDescent="0.2">
      <c r="A339" s="16" t="s">
        <v>519</v>
      </c>
      <c r="B339" s="143"/>
      <c r="C339" s="144"/>
      <c r="D339" s="143"/>
      <c r="E339" s="143"/>
      <c r="F339" s="143"/>
      <c r="G339" s="155"/>
      <c r="H339" s="156"/>
      <c r="I339" s="157"/>
      <c r="J339" s="156"/>
      <c r="K339" s="143"/>
      <c r="L339" s="147" t="str">
        <f t="shared" si="12"/>
        <v/>
      </c>
      <c r="M339" s="148" t="str">
        <f t="shared" si="13"/>
        <v/>
      </c>
    </row>
    <row r="340" spans="1:13" x14ac:dyDescent="0.2">
      <c r="A340" s="16" t="s">
        <v>520</v>
      </c>
      <c r="B340" s="143"/>
      <c r="C340" s="144"/>
      <c r="D340" s="143"/>
      <c r="E340" s="143"/>
      <c r="F340" s="143"/>
      <c r="G340" s="155"/>
      <c r="H340" s="156"/>
      <c r="I340" s="157"/>
      <c r="J340" s="156"/>
      <c r="K340" s="143"/>
      <c r="L340" s="147" t="str">
        <f t="shared" si="12"/>
        <v/>
      </c>
      <c r="M340" s="148" t="str">
        <f t="shared" si="13"/>
        <v/>
      </c>
    </row>
    <row r="341" spans="1:13" x14ac:dyDescent="0.2">
      <c r="A341" s="16" t="s">
        <v>521</v>
      </c>
      <c r="B341" s="143"/>
      <c r="C341" s="144"/>
      <c r="D341" s="143"/>
      <c r="E341" s="143"/>
      <c r="F341" s="143"/>
      <c r="G341" s="155"/>
      <c r="H341" s="156"/>
      <c r="I341" s="157"/>
      <c r="J341" s="156"/>
      <c r="K341" s="143"/>
      <c r="L341" s="147" t="str">
        <f t="shared" si="12"/>
        <v/>
      </c>
      <c r="M341" s="148" t="str">
        <f t="shared" si="13"/>
        <v/>
      </c>
    </row>
    <row r="342" spans="1:13" x14ac:dyDescent="0.2">
      <c r="A342" s="16" t="s">
        <v>522</v>
      </c>
      <c r="B342" s="143"/>
      <c r="C342" s="144"/>
      <c r="D342" s="143"/>
      <c r="E342" s="143"/>
      <c r="F342" s="143"/>
      <c r="G342" s="155"/>
      <c r="H342" s="156"/>
      <c r="I342" s="157"/>
      <c r="J342" s="156"/>
      <c r="K342" s="143"/>
      <c r="L342" s="147" t="str">
        <f t="shared" si="12"/>
        <v/>
      </c>
      <c r="M342" s="148" t="str">
        <f t="shared" si="13"/>
        <v/>
      </c>
    </row>
    <row r="343" spans="1:13" x14ac:dyDescent="0.2">
      <c r="A343" s="16" t="s">
        <v>523</v>
      </c>
      <c r="B343" s="143"/>
      <c r="C343" s="144"/>
      <c r="D343" s="143"/>
      <c r="E343" s="143"/>
      <c r="F343" s="143"/>
      <c r="G343" s="155"/>
      <c r="H343" s="156"/>
      <c r="I343" s="157"/>
      <c r="J343" s="156"/>
      <c r="K343" s="143"/>
      <c r="L343" s="147" t="str">
        <f t="shared" si="12"/>
        <v/>
      </c>
      <c r="M343" s="148" t="str">
        <f t="shared" si="13"/>
        <v/>
      </c>
    </row>
    <row r="344" spans="1:13" x14ac:dyDescent="0.2">
      <c r="A344" s="16" t="s">
        <v>524</v>
      </c>
      <c r="B344" s="143"/>
      <c r="C344" s="144"/>
      <c r="D344" s="143"/>
      <c r="E344" s="143"/>
      <c r="F344" s="143"/>
      <c r="G344" s="155"/>
      <c r="H344" s="156"/>
      <c r="I344" s="157"/>
      <c r="J344" s="156"/>
      <c r="K344" s="143"/>
      <c r="L344" s="147" t="str">
        <f t="shared" si="12"/>
        <v/>
      </c>
      <c r="M344" s="148" t="str">
        <f t="shared" si="13"/>
        <v/>
      </c>
    </row>
    <row r="345" spans="1:13" x14ac:dyDescent="0.2">
      <c r="A345" s="16" t="s">
        <v>525</v>
      </c>
      <c r="B345" s="143"/>
      <c r="C345" s="144"/>
      <c r="D345" s="143"/>
      <c r="E345" s="143"/>
      <c r="F345" s="143"/>
      <c r="G345" s="155"/>
      <c r="H345" s="156"/>
      <c r="I345" s="157"/>
      <c r="J345" s="156"/>
      <c r="K345" s="143"/>
      <c r="L345" s="147" t="str">
        <f t="shared" si="12"/>
        <v/>
      </c>
      <c r="M345" s="148" t="str">
        <f t="shared" si="13"/>
        <v/>
      </c>
    </row>
    <row r="346" spans="1:13" x14ac:dyDescent="0.2">
      <c r="A346" s="16" t="s">
        <v>526</v>
      </c>
      <c r="B346" s="143"/>
      <c r="C346" s="144"/>
      <c r="D346" s="143"/>
      <c r="E346" s="143"/>
      <c r="F346" s="143"/>
      <c r="G346" s="155"/>
      <c r="H346" s="156"/>
      <c r="I346" s="157"/>
      <c r="J346" s="156"/>
      <c r="K346" s="143"/>
      <c r="L346" s="147" t="str">
        <f t="shared" si="12"/>
        <v/>
      </c>
      <c r="M346" s="148" t="str">
        <f t="shared" si="13"/>
        <v/>
      </c>
    </row>
    <row r="347" spans="1:13" x14ac:dyDescent="0.2">
      <c r="A347" s="16" t="s">
        <v>527</v>
      </c>
      <c r="B347" s="143"/>
      <c r="C347" s="144"/>
      <c r="D347" s="143"/>
      <c r="E347" s="143"/>
      <c r="F347" s="143"/>
      <c r="G347" s="155"/>
      <c r="H347" s="156"/>
      <c r="I347" s="157"/>
      <c r="J347" s="156"/>
      <c r="K347" s="143"/>
      <c r="L347" s="147" t="str">
        <f t="shared" si="12"/>
        <v/>
      </c>
      <c r="M347" s="148" t="str">
        <f t="shared" si="13"/>
        <v/>
      </c>
    </row>
    <row r="348" spans="1:13" x14ac:dyDescent="0.2">
      <c r="A348" s="16" t="s">
        <v>528</v>
      </c>
      <c r="B348" s="143"/>
      <c r="C348" s="144"/>
      <c r="D348" s="143"/>
      <c r="E348" s="143"/>
      <c r="F348" s="143"/>
      <c r="G348" s="155"/>
      <c r="H348" s="156"/>
      <c r="I348" s="157"/>
      <c r="J348" s="156"/>
      <c r="K348" s="143"/>
      <c r="L348" s="147" t="str">
        <f t="shared" si="12"/>
        <v/>
      </c>
      <c r="M348" s="148" t="str">
        <f t="shared" si="13"/>
        <v/>
      </c>
    </row>
    <row r="349" spans="1:13" x14ac:dyDescent="0.2">
      <c r="A349" s="16" t="s">
        <v>529</v>
      </c>
      <c r="B349" s="143"/>
      <c r="C349" s="144"/>
      <c r="D349" s="143"/>
      <c r="E349" s="143"/>
      <c r="F349" s="143"/>
      <c r="G349" s="155"/>
      <c r="H349" s="156"/>
      <c r="I349" s="157"/>
      <c r="J349" s="156"/>
      <c r="K349" s="143"/>
      <c r="L349" s="147" t="str">
        <f t="shared" si="12"/>
        <v/>
      </c>
      <c r="M349" s="148" t="str">
        <f t="shared" si="13"/>
        <v/>
      </c>
    </row>
    <row r="350" spans="1:13" x14ac:dyDescent="0.2">
      <c r="A350" s="16" t="s">
        <v>530</v>
      </c>
      <c r="B350" s="143"/>
      <c r="C350" s="144"/>
      <c r="D350" s="143"/>
      <c r="E350" s="143"/>
      <c r="F350" s="143"/>
      <c r="G350" s="155"/>
      <c r="H350" s="156"/>
      <c r="I350" s="157"/>
      <c r="J350" s="156"/>
      <c r="K350" s="143"/>
      <c r="L350" s="147" t="str">
        <f t="shared" si="12"/>
        <v/>
      </c>
      <c r="M350" s="148" t="str">
        <f t="shared" si="13"/>
        <v/>
      </c>
    </row>
    <row r="351" spans="1:13" x14ac:dyDescent="0.2">
      <c r="A351" s="16" t="s">
        <v>531</v>
      </c>
      <c r="B351" s="143"/>
      <c r="C351" s="144"/>
      <c r="D351" s="143"/>
      <c r="E351" s="143"/>
      <c r="F351" s="143"/>
      <c r="G351" s="155"/>
      <c r="H351" s="156"/>
      <c r="I351" s="157"/>
      <c r="J351" s="156"/>
      <c r="K351" s="143"/>
      <c r="L351" s="147" t="str">
        <f t="shared" si="12"/>
        <v/>
      </c>
      <c r="M351" s="148" t="str">
        <f t="shared" si="13"/>
        <v/>
      </c>
    </row>
    <row r="352" spans="1:13" x14ac:dyDescent="0.2">
      <c r="A352" s="16" t="s">
        <v>532</v>
      </c>
      <c r="B352" s="143"/>
      <c r="C352" s="144"/>
      <c r="D352" s="143"/>
      <c r="E352" s="143"/>
      <c r="F352" s="143"/>
      <c r="G352" s="155"/>
      <c r="H352" s="156"/>
      <c r="I352" s="157"/>
      <c r="J352" s="156"/>
      <c r="K352" s="143"/>
      <c r="L352" s="147" t="str">
        <f t="shared" si="12"/>
        <v/>
      </c>
      <c r="M352" s="148" t="str">
        <f t="shared" si="13"/>
        <v/>
      </c>
    </row>
    <row r="353" spans="1:13" x14ac:dyDescent="0.2">
      <c r="A353" s="16" t="s">
        <v>533</v>
      </c>
      <c r="B353" s="143"/>
      <c r="C353" s="144"/>
      <c r="D353" s="143"/>
      <c r="E353" s="143"/>
      <c r="F353" s="143"/>
      <c r="G353" s="155"/>
      <c r="H353" s="156"/>
      <c r="I353" s="157"/>
      <c r="J353" s="156"/>
      <c r="K353" s="143"/>
      <c r="L353" s="147" t="str">
        <f t="shared" si="12"/>
        <v/>
      </c>
      <c r="M353" s="148" t="str">
        <f t="shared" si="13"/>
        <v/>
      </c>
    </row>
    <row r="354" spans="1:13" x14ac:dyDescent="0.2">
      <c r="A354" s="16" t="s">
        <v>534</v>
      </c>
      <c r="B354" s="143"/>
      <c r="C354" s="144"/>
      <c r="D354" s="143"/>
      <c r="E354" s="143"/>
      <c r="F354" s="143"/>
      <c r="G354" s="155"/>
      <c r="H354" s="156"/>
      <c r="I354" s="157"/>
      <c r="J354" s="156"/>
      <c r="K354" s="143"/>
      <c r="L354" s="147" t="str">
        <f t="shared" si="12"/>
        <v/>
      </c>
      <c r="M354" s="148" t="str">
        <f t="shared" si="13"/>
        <v/>
      </c>
    </row>
    <row r="355" spans="1:13" x14ac:dyDescent="0.2">
      <c r="A355" s="16" t="s">
        <v>535</v>
      </c>
      <c r="B355" s="143"/>
      <c r="C355" s="144"/>
      <c r="D355" s="143"/>
      <c r="E355" s="143"/>
      <c r="F355" s="143"/>
      <c r="G355" s="155"/>
      <c r="H355" s="156"/>
      <c r="I355" s="157"/>
      <c r="J355" s="156"/>
      <c r="K355" s="143"/>
      <c r="L355" s="147" t="str">
        <f t="shared" si="12"/>
        <v/>
      </c>
      <c r="M355" s="148" t="str">
        <f t="shared" si="13"/>
        <v/>
      </c>
    </row>
    <row r="356" spans="1:13" x14ac:dyDescent="0.2">
      <c r="A356" s="16" t="s">
        <v>536</v>
      </c>
      <c r="B356" s="143"/>
      <c r="C356" s="144"/>
      <c r="D356" s="143"/>
      <c r="E356" s="143"/>
      <c r="F356" s="143"/>
      <c r="G356" s="155"/>
      <c r="H356" s="156"/>
      <c r="I356" s="157"/>
      <c r="J356" s="156"/>
      <c r="K356" s="143"/>
      <c r="L356" s="147" t="str">
        <f t="shared" si="12"/>
        <v/>
      </c>
      <c r="M356" s="148" t="str">
        <f t="shared" si="13"/>
        <v/>
      </c>
    </row>
    <row r="357" spans="1:13" x14ac:dyDescent="0.2">
      <c r="A357" s="16" t="s">
        <v>537</v>
      </c>
      <c r="B357" s="143"/>
      <c r="C357" s="144"/>
      <c r="D357" s="143"/>
      <c r="E357" s="143"/>
      <c r="F357" s="143"/>
      <c r="G357" s="155"/>
      <c r="H357" s="156"/>
      <c r="I357" s="157"/>
      <c r="J357" s="156"/>
      <c r="K357" s="143"/>
      <c r="L357" s="147" t="str">
        <f t="shared" si="12"/>
        <v/>
      </c>
      <c r="M357" s="148" t="str">
        <f t="shared" si="13"/>
        <v/>
      </c>
    </row>
    <row r="358" spans="1:13" x14ac:dyDescent="0.2">
      <c r="A358" s="16" t="s">
        <v>538</v>
      </c>
      <c r="B358" s="143"/>
      <c r="C358" s="144"/>
      <c r="D358" s="143"/>
      <c r="E358" s="143"/>
      <c r="F358" s="143"/>
      <c r="G358" s="155"/>
      <c r="H358" s="156"/>
      <c r="I358" s="157"/>
      <c r="J358" s="156"/>
      <c r="K358" s="143"/>
      <c r="L358" s="147" t="str">
        <f t="shared" si="12"/>
        <v/>
      </c>
      <c r="M358" s="148" t="str">
        <f t="shared" si="13"/>
        <v/>
      </c>
    </row>
    <row r="359" spans="1:13" x14ac:dyDescent="0.2">
      <c r="A359" s="16" t="s">
        <v>539</v>
      </c>
      <c r="B359" s="143"/>
      <c r="C359" s="144"/>
      <c r="D359" s="143"/>
      <c r="E359" s="143"/>
      <c r="F359" s="143"/>
      <c r="G359" s="155"/>
      <c r="H359" s="156"/>
      <c r="I359" s="157"/>
      <c r="J359" s="156"/>
      <c r="K359" s="143"/>
      <c r="L359" s="147" t="str">
        <f t="shared" si="12"/>
        <v/>
      </c>
      <c r="M359" s="148" t="str">
        <f t="shared" si="13"/>
        <v/>
      </c>
    </row>
    <row r="360" spans="1:13" x14ac:dyDescent="0.2">
      <c r="A360" s="16" t="s">
        <v>540</v>
      </c>
      <c r="B360" s="143"/>
      <c r="C360" s="144"/>
      <c r="D360" s="143"/>
      <c r="E360" s="143"/>
      <c r="F360" s="143"/>
      <c r="G360" s="155"/>
      <c r="H360" s="156"/>
      <c r="I360" s="157"/>
      <c r="J360" s="156"/>
      <c r="K360" s="143"/>
      <c r="L360" s="147" t="str">
        <f t="shared" si="12"/>
        <v/>
      </c>
      <c r="M360" s="148" t="str">
        <f t="shared" si="13"/>
        <v/>
      </c>
    </row>
    <row r="361" spans="1:13" x14ac:dyDescent="0.2">
      <c r="A361" s="16" t="s">
        <v>541</v>
      </c>
      <c r="B361" s="143"/>
      <c r="C361" s="144"/>
      <c r="D361" s="143"/>
      <c r="E361" s="143"/>
      <c r="F361" s="143"/>
      <c r="G361" s="155"/>
      <c r="H361" s="156"/>
      <c r="I361" s="157"/>
      <c r="J361" s="156"/>
      <c r="K361" s="143"/>
      <c r="L361" s="147" t="str">
        <f t="shared" si="12"/>
        <v/>
      </c>
      <c r="M361" s="148" t="str">
        <f t="shared" si="13"/>
        <v/>
      </c>
    </row>
    <row r="362" spans="1:13" x14ac:dyDescent="0.2">
      <c r="A362" s="16" t="s">
        <v>542</v>
      </c>
      <c r="B362" s="143"/>
      <c r="C362" s="144"/>
      <c r="D362" s="143"/>
      <c r="E362" s="143"/>
      <c r="F362" s="143"/>
      <c r="G362" s="155"/>
      <c r="H362" s="156"/>
      <c r="I362" s="157"/>
      <c r="J362" s="156"/>
      <c r="K362" s="143"/>
      <c r="L362" s="147" t="str">
        <f t="shared" si="12"/>
        <v/>
      </c>
      <c r="M362" s="148" t="str">
        <f t="shared" si="13"/>
        <v/>
      </c>
    </row>
    <row r="363" spans="1:13" x14ac:dyDescent="0.2">
      <c r="A363" s="16" t="s">
        <v>543</v>
      </c>
      <c r="B363" s="143"/>
      <c r="C363" s="144"/>
      <c r="D363" s="143"/>
      <c r="E363" s="143"/>
      <c r="F363" s="143"/>
      <c r="G363" s="155"/>
      <c r="H363" s="156"/>
      <c r="I363" s="157"/>
      <c r="J363" s="156"/>
      <c r="K363" s="143"/>
      <c r="L363" s="147" t="str">
        <f t="shared" si="12"/>
        <v/>
      </c>
      <c r="M363" s="148" t="str">
        <f t="shared" si="13"/>
        <v/>
      </c>
    </row>
    <row r="364" spans="1:13" x14ac:dyDescent="0.2">
      <c r="A364" s="16" t="s">
        <v>544</v>
      </c>
      <c r="B364" s="143"/>
      <c r="C364" s="144"/>
      <c r="D364" s="143"/>
      <c r="E364" s="143"/>
      <c r="F364" s="143"/>
      <c r="G364" s="155"/>
      <c r="H364" s="156"/>
      <c r="I364" s="157"/>
      <c r="J364" s="156"/>
      <c r="K364" s="143"/>
      <c r="L364" s="147" t="str">
        <f t="shared" si="12"/>
        <v/>
      </c>
      <c r="M364" s="148" t="str">
        <f t="shared" si="13"/>
        <v/>
      </c>
    </row>
    <row r="365" spans="1:13" x14ac:dyDescent="0.2">
      <c r="A365" s="16" t="s">
        <v>545</v>
      </c>
      <c r="B365" s="143"/>
      <c r="C365" s="144"/>
      <c r="D365" s="143"/>
      <c r="E365" s="143"/>
      <c r="F365" s="143"/>
      <c r="G365" s="155"/>
      <c r="H365" s="156"/>
      <c r="I365" s="157"/>
      <c r="J365" s="156"/>
      <c r="K365" s="143"/>
      <c r="L365" s="147" t="str">
        <f t="shared" si="12"/>
        <v/>
      </c>
      <c r="M365" s="148" t="str">
        <f t="shared" si="13"/>
        <v/>
      </c>
    </row>
    <row r="366" spans="1:13" x14ac:dyDescent="0.2">
      <c r="A366" s="16" t="s">
        <v>546</v>
      </c>
      <c r="B366" s="143"/>
      <c r="C366" s="144"/>
      <c r="D366" s="143"/>
      <c r="E366" s="143"/>
      <c r="F366" s="143"/>
      <c r="G366" s="155"/>
      <c r="H366" s="156"/>
      <c r="I366" s="157"/>
      <c r="J366" s="156"/>
      <c r="K366" s="143"/>
      <c r="L366" s="147" t="str">
        <f t="shared" si="12"/>
        <v/>
      </c>
      <c r="M366" s="148" t="str">
        <f t="shared" si="13"/>
        <v/>
      </c>
    </row>
    <row r="367" spans="1:13" x14ac:dyDescent="0.2">
      <c r="A367" s="16" t="s">
        <v>547</v>
      </c>
      <c r="B367" s="143"/>
      <c r="C367" s="144"/>
      <c r="D367" s="143"/>
      <c r="E367" s="143"/>
      <c r="F367" s="143"/>
      <c r="G367" s="155"/>
      <c r="H367" s="156"/>
      <c r="I367" s="157"/>
      <c r="J367" s="156"/>
      <c r="K367" s="143"/>
      <c r="L367" s="147" t="str">
        <f t="shared" si="12"/>
        <v/>
      </c>
      <c r="M367" s="148" t="str">
        <f t="shared" si="13"/>
        <v/>
      </c>
    </row>
    <row r="368" spans="1:13" x14ac:dyDescent="0.2">
      <c r="A368" s="16" t="s">
        <v>548</v>
      </c>
      <c r="B368" s="143"/>
      <c r="C368" s="144"/>
      <c r="D368" s="143"/>
      <c r="E368" s="143"/>
      <c r="F368" s="143"/>
      <c r="G368" s="155"/>
      <c r="H368" s="156"/>
      <c r="I368" s="157"/>
      <c r="J368" s="156"/>
      <c r="K368" s="143"/>
      <c r="L368" s="147" t="str">
        <f t="shared" si="12"/>
        <v/>
      </c>
      <c r="M368" s="148" t="str">
        <f t="shared" si="13"/>
        <v/>
      </c>
    </row>
    <row r="369" spans="1:13" x14ac:dyDescent="0.2">
      <c r="A369" s="16" t="s">
        <v>549</v>
      </c>
      <c r="B369" s="143"/>
      <c r="C369" s="144"/>
      <c r="D369" s="143"/>
      <c r="E369" s="143"/>
      <c r="F369" s="143"/>
      <c r="G369" s="155"/>
      <c r="H369" s="156"/>
      <c r="I369" s="157"/>
      <c r="J369" s="156"/>
      <c r="K369" s="143"/>
      <c r="L369" s="147" t="str">
        <f t="shared" si="12"/>
        <v/>
      </c>
      <c r="M369" s="148" t="str">
        <f t="shared" si="13"/>
        <v/>
      </c>
    </row>
    <row r="370" spans="1:13" x14ac:dyDescent="0.2">
      <c r="A370" s="16" t="s">
        <v>550</v>
      </c>
      <c r="B370" s="143"/>
      <c r="C370" s="144"/>
      <c r="D370" s="143"/>
      <c r="E370" s="143"/>
      <c r="F370" s="143"/>
      <c r="G370" s="155"/>
      <c r="H370" s="156"/>
      <c r="I370" s="157"/>
      <c r="J370" s="156"/>
      <c r="K370" s="143"/>
      <c r="L370" s="147" t="str">
        <f t="shared" si="12"/>
        <v/>
      </c>
      <c r="M370" s="148" t="str">
        <f t="shared" si="13"/>
        <v/>
      </c>
    </row>
    <row r="371" spans="1:13" x14ac:dyDescent="0.2">
      <c r="A371" s="16" t="s">
        <v>551</v>
      </c>
      <c r="B371" s="143"/>
      <c r="C371" s="144"/>
      <c r="D371" s="143"/>
      <c r="E371" s="143"/>
      <c r="F371" s="143"/>
      <c r="G371" s="155"/>
      <c r="H371" s="156"/>
      <c r="I371" s="157"/>
      <c r="J371" s="156"/>
      <c r="K371" s="143"/>
      <c r="L371" s="147" t="str">
        <f t="shared" si="12"/>
        <v/>
      </c>
      <c r="M371" s="148" t="str">
        <f t="shared" si="13"/>
        <v/>
      </c>
    </row>
    <row r="372" spans="1:13" x14ac:dyDescent="0.2">
      <c r="A372" s="16" t="s">
        <v>552</v>
      </c>
      <c r="B372" s="143"/>
      <c r="C372" s="144"/>
      <c r="D372" s="143"/>
      <c r="E372" s="143"/>
      <c r="F372" s="143"/>
      <c r="G372" s="155"/>
      <c r="H372" s="156"/>
      <c r="I372" s="157"/>
      <c r="J372" s="156"/>
      <c r="K372" s="143"/>
      <c r="L372" s="147" t="str">
        <f t="shared" si="12"/>
        <v/>
      </c>
      <c r="M372" s="148" t="str">
        <f t="shared" si="13"/>
        <v/>
      </c>
    </row>
    <row r="373" spans="1:13" x14ac:dyDescent="0.2">
      <c r="A373" s="16" t="s">
        <v>553</v>
      </c>
      <c r="B373" s="143"/>
      <c r="C373" s="144"/>
      <c r="D373" s="143"/>
      <c r="E373" s="143"/>
      <c r="F373" s="143"/>
      <c r="G373" s="155"/>
      <c r="H373" s="156"/>
      <c r="I373" s="157"/>
      <c r="J373" s="156"/>
      <c r="K373" s="143"/>
      <c r="L373" s="147" t="str">
        <f t="shared" si="12"/>
        <v/>
      </c>
      <c r="M373" s="148" t="str">
        <f t="shared" si="13"/>
        <v/>
      </c>
    </row>
    <row r="374" spans="1:13" x14ac:dyDescent="0.2">
      <c r="A374" s="16" t="s">
        <v>554</v>
      </c>
      <c r="B374" s="143"/>
      <c r="C374" s="144"/>
      <c r="D374" s="143"/>
      <c r="E374" s="143"/>
      <c r="F374" s="143"/>
      <c r="G374" s="155"/>
      <c r="H374" s="156"/>
      <c r="I374" s="157"/>
      <c r="J374" s="156"/>
      <c r="K374" s="143"/>
      <c r="L374" s="147" t="str">
        <f t="shared" si="12"/>
        <v/>
      </c>
      <c r="M374" s="148" t="str">
        <f t="shared" si="13"/>
        <v/>
      </c>
    </row>
    <row r="375" spans="1:13" x14ac:dyDescent="0.2">
      <c r="A375" s="16" t="s">
        <v>555</v>
      </c>
      <c r="B375" s="143"/>
      <c r="C375" s="144"/>
      <c r="D375" s="143"/>
      <c r="E375" s="143"/>
      <c r="F375" s="143"/>
      <c r="G375" s="155"/>
      <c r="H375" s="156"/>
      <c r="I375" s="157"/>
      <c r="J375" s="156"/>
      <c r="K375" s="143"/>
      <c r="L375" s="147" t="str">
        <f t="shared" si="12"/>
        <v/>
      </c>
      <c r="M375" s="148" t="str">
        <f t="shared" si="13"/>
        <v/>
      </c>
    </row>
    <row r="376" spans="1:13" x14ac:dyDescent="0.2">
      <c r="A376" s="16" t="s">
        <v>556</v>
      </c>
      <c r="B376" s="143"/>
      <c r="C376" s="144"/>
      <c r="D376" s="143"/>
      <c r="E376" s="143"/>
      <c r="F376" s="143"/>
      <c r="G376" s="155"/>
      <c r="H376" s="156"/>
      <c r="I376" s="157"/>
      <c r="J376" s="156"/>
      <c r="K376" s="143"/>
      <c r="L376" s="147" t="str">
        <f t="shared" si="12"/>
        <v/>
      </c>
      <c r="M376" s="148" t="str">
        <f t="shared" si="13"/>
        <v/>
      </c>
    </row>
    <row r="377" spans="1:13" x14ac:dyDescent="0.2">
      <c r="A377" s="16" t="s">
        <v>557</v>
      </c>
      <c r="B377" s="143"/>
      <c r="C377" s="144"/>
      <c r="D377" s="143"/>
      <c r="E377" s="143"/>
      <c r="F377" s="143"/>
      <c r="G377" s="155"/>
      <c r="H377" s="156"/>
      <c r="I377" s="157"/>
      <c r="J377" s="156"/>
      <c r="K377" s="143"/>
      <c r="L377" s="147" t="str">
        <f t="shared" si="12"/>
        <v/>
      </c>
      <c r="M377" s="148" t="str">
        <f t="shared" si="13"/>
        <v/>
      </c>
    </row>
    <row r="378" spans="1:13" x14ac:dyDescent="0.2">
      <c r="A378" s="16" t="s">
        <v>558</v>
      </c>
      <c r="B378" s="143"/>
      <c r="C378" s="144"/>
      <c r="D378" s="143"/>
      <c r="E378" s="143"/>
      <c r="F378" s="143"/>
      <c r="G378" s="155"/>
      <c r="H378" s="156"/>
      <c r="I378" s="157"/>
      <c r="J378" s="156"/>
      <c r="K378" s="143"/>
      <c r="L378" s="147" t="str">
        <f t="shared" si="12"/>
        <v/>
      </c>
      <c r="M378" s="148" t="str">
        <f t="shared" si="13"/>
        <v/>
      </c>
    </row>
    <row r="379" spans="1:13" x14ac:dyDescent="0.2">
      <c r="A379" s="16" t="s">
        <v>559</v>
      </c>
      <c r="B379" s="143"/>
      <c r="C379" s="144"/>
      <c r="D379" s="143"/>
      <c r="E379" s="143"/>
      <c r="F379" s="143"/>
      <c r="G379" s="155"/>
      <c r="H379" s="156"/>
      <c r="I379" s="157"/>
      <c r="J379" s="156"/>
      <c r="K379" s="143"/>
      <c r="L379" s="147" t="str">
        <f t="shared" si="12"/>
        <v/>
      </c>
      <c r="M379" s="148" t="str">
        <f t="shared" si="13"/>
        <v/>
      </c>
    </row>
    <row r="380" spans="1:13" x14ac:dyDescent="0.2">
      <c r="A380" s="16" t="s">
        <v>560</v>
      </c>
      <c r="B380" s="143"/>
      <c r="C380" s="144"/>
      <c r="D380" s="143"/>
      <c r="E380" s="143"/>
      <c r="F380" s="143"/>
      <c r="G380" s="155"/>
      <c r="H380" s="156"/>
      <c r="I380" s="157"/>
      <c r="J380" s="156"/>
      <c r="K380" s="143"/>
      <c r="L380" s="147" t="str">
        <f t="shared" si="12"/>
        <v/>
      </c>
      <c r="M380" s="148" t="str">
        <f t="shared" si="13"/>
        <v/>
      </c>
    </row>
    <row r="381" spans="1:13" x14ac:dyDescent="0.2">
      <c r="A381" s="16" t="s">
        <v>561</v>
      </c>
      <c r="B381" s="143"/>
      <c r="C381" s="144"/>
      <c r="D381" s="143"/>
      <c r="E381" s="143"/>
      <c r="F381" s="143"/>
      <c r="G381" s="155"/>
      <c r="H381" s="156"/>
      <c r="I381" s="157"/>
      <c r="J381" s="156"/>
      <c r="K381" s="143"/>
      <c r="L381" s="147" t="str">
        <f t="shared" si="12"/>
        <v/>
      </c>
      <c r="M381" s="148" t="str">
        <f t="shared" si="13"/>
        <v/>
      </c>
    </row>
    <row r="382" spans="1:13" x14ac:dyDescent="0.2">
      <c r="A382" s="16" t="s">
        <v>562</v>
      </c>
      <c r="B382" s="143"/>
      <c r="C382" s="144"/>
      <c r="D382" s="143"/>
      <c r="E382" s="143"/>
      <c r="F382" s="143"/>
      <c r="G382" s="155"/>
      <c r="H382" s="156"/>
      <c r="I382" s="157"/>
      <c r="J382" s="156"/>
      <c r="K382" s="143"/>
      <c r="L382" s="147" t="str">
        <f t="shared" si="12"/>
        <v/>
      </c>
      <c r="M382" s="148" t="str">
        <f t="shared" si="13"/>
        <v/>
      </c>
    </row>
    <row r="383" spans="1:13" x14ac:dyDescent="0.2">
      <c r="A383" s="16" t="s">
        <v>563</v>
      </c>
      <c r="B383" s="143"/>
      <c r="C383" s="144"/>
      <c r="D383" s="143"/>
      <c r="E383" s="143"/>
      <c r="F383" s="143"/>
      <c r="G383" s="155"/>
      <c r="H383" s="156"/>
      <c r="I383" s="157"/>
      <c r="J383" s="156"/>
      <c r="K383" s="143"/>
      <c r="L383" s="147" t="str">
        <f t="shared" si="12"/>
        <v/>
      </c>
      <c r="M383" s="148" t="str">
        <f t="shared" si="13"/>
        <v/>
      </c>
    </row>
    <row r="384" spans="1:13" x14ac:dyDescent="0.2">
      <c r="A384" s="16" t="s">
        <v>564</v>
      </c>
      <c r="B384" s="143"/>
      <c r="C384" s="144"/>
      <c r="D384" s="143"/>
      <c r="E384" s="143"/>
      <c r="F384" s="143"/>
      <c r="G384" s="155"/>
      <c r="H384" s="156"/>
      <c r="I384" s="157"/>
      <c r="J384" s="156"/>
      <c r="K384" s="143"/>
      <c r="L384" s="147" t="str">
        <f t="shared" si="12"/>
        <v/>
      </c>
      <c r="M384" s="148" t="str">
        <f t="shared" si="13"/>
        <v/>
      </c>
    </row>
    <row r="385" spans="1:13" x14ac:dyDescent="0.2">
      <c r="A385" s="16" t="s">
        <v>565</v>
      </c>
      <c r="B385" s="143"/>
      <c r="C385" s="144"/>
      <c r="D385" s="143"/>
      <c r="E385" s="143"/>
      <c r="F385" s="143"/>
      <c r="G385" s="155"/>
      <c r="H385" s="156"/>
      <c r="I385" s="157"/>
      <c r="J385" s="156"/>
      <c r="K385" s="143"/>
      <c r="L385" s="147" t="str">
        <f t="shared" si="12"/>
        <v/>
      </c>
      <c r="M385" s="148" t="str">
        <f t="shared" si="13"/>
        <v/>
      </c>
    </row>
    <row r="386" spans="1:13" x14ac:dyDescent="0.2">
      <c r="A386" s="16" t="s">
        <v>566</v>
      </c>
      <c r="B386" s="143"/>
      <c r="C386" s="144"/>
      <c r="D386" s="143"/>
      <c r="E386" s="143"/>
      <c r="F386" s="143"/>
      <c r="G386" s="155"/>
      <c r="H386" s="156"/>
      <c r="I386" s="157"/>
      <c r="J386" s="156"/>
      <c r="K386" s="143"/>
      <c r="L386" s="147" t="str">
        <f t="shared" si="12"/>
        <v/>
      </c>
      <c r="M386" s="148" t="str">
        <f t="shared" si="13"/>
        <v/>
      </c>
    </row>
    <row r="387" spans="1:13" x14ac:dyDescent="0.2">
      <c r="A387" s="16" t="s">
        <v>567</v>
      </c>
      <c r="B387" s="143"/>
      <c r="C387" s="144"/>
      <c r="D387" s="143"/>
      <c r="E387" s="143"/>
      <c r="F387" s="143"/>
      <c r="G387" s="155"/>
      <c r="H387" s="156"/>
      <c r="I387" s="157"/>
      <c r="J387" s="156"/>
      <c r="K387" s="143"/>
      <c r="L387" s="147" t="str">
        <f t="shared" si="12"/>
        <v/>
      </c>
      <c r="M387" s="148" t="str">
        <f t="shared" si="13"/>
        <v/>
      </c>
    </row>
    <row r="388" spans="1:13" x14ac:dyDescent="0.2">
      <c r="A388" s="16" t="s">
        <v>568</v>
      </c>
      <c r="B388" s="143"/>
      <c r="C388" s="144"/>
      <c r="D388" s="143"/>
      <c r="E388" s="143"/>
      <c r="F388" s="143"/>
      <c r="G388" s="155"/>
      <c r="H388" s="156"/>
      <c r="I388" s="157"/>
      <c r="J388" s="156"/>
      <c r="K388" s="143"/>
      <c r="L388" s="147" t="str">
        <f t="shared" si="12"/>
        <v/>
      </c>
      <c r="M388" s="148" t="str">
        <f t="shared" si="13"/>
        <v/>
      </c>
    </row>
    <row r="389" spans="1:13" x14ac:dyDescent="0.2">
      <c r="A389" s="16" t="s">
        <v>569</v>
      </c>
      <c r="B389" s="143"/>
      <c r="C389" s="144"/>
      <c r="D389" s="143"/>
      <c r="E389" s="143"/>
      <c r="F389" s="143"/>
      <c r="G389" s="155"/>
      <c r="H389" s="156"/>
      <c r="I389" s="157"/>
      <c r="J389" s="156"/>
      <c r="K389" s="143"/>
      <c r="L389" s="147" t="str">
        <f t="shared" si="12"/>
        <v/>
      </c>
      <c r="M389" s="148" t="str">
        <f t="shared" si="13"/>
        <v/>
      </c>
    </row>
    <row r="390" spans="1:13" x14ac:dyDescent="0.2">
      <c r="A390" s="16" t="s">
        <v>570</v>
      </c>
      <c r="B390" s="143"/>
      <c r="C390" s="144"/>
      <c r="D390" s="143"/>
      <c r="E390" s="143"/>
      <c r="F390" s="143"/>
      <c r="G390" s="155"/>
      <c r="H390" s="156"/>
      <c r="I390" s="157"/>
      <c r="J390" s="156"/>
      <c r="K390" s="143"/>
      <c r="L390" s="147" t="str">
        <f t="shared" si="12"/>
        <v/>
      </c>
      <c r="M390" s="148" t="str">
        <f t="shared" si="13"/>
        <v/>
      </c>
    </row>
    <row r="391" spans="1:13" x14ac:dyDescent="0.2">
      <c r="A391" s="16" t="s">
        <v>571</v>
      </c>
      <c r="B391" s="143"/>
      <c r="C391" s="144"/>
      <c r="D391" s="143"/>
      <c r="E391" s="143"/>
      <c r="F391" s="143"/>
      <c r="G391" s="155"/>
      <c r="H391" s="156"/>
      <c r="I391" s="157"/>
      <c r="J391" s="156"/>
      <c r="K391" s="143"/>
      <c r="L391" s="147" t="str">
        <f t="shared" si="12"/>
        <v/>
      </c>
      <c r="M391" s="148" t="str">
        <f t="shared" si="13"/>
        <v/>
      </c>
    </row>
    <row r="392" spans="1:13" x14ac:dyDescent="0.2">
      <c r="A392" s="16" t="s">
        <v>572</v>
      </c>
      <c r="B392" s="143"/>
      <c r="C392" s="144"/>
      <c r="D392" s="143"/>
      <c r="E392" s="143"/>
      <c r="F392" s="143"/>
      <c r="G392" s="155"/>
      <c r="H392" s="156"/>
      <c r="I392" s="157"/>
      <c r="J392" s="156"/>
      <c r="K392" s="143"/>
      <c r="L392" s="147" t="str">
        <f t="shared" si="12"/>
        <v/>
      </c>
      <c r="M392" s="148" t="str">
        <f t="shared" si="13"/>
        <v/>
      </c>
    </row>
    <row r="393" spans="1:13" x14ac:dyDescent="0.2">
      <c r="A393" s="16" t="s">
        <v>573</v>
      </c>
      <c r="B393" s="143"/>
      <c r="C393" s="144"/>
      <c r="D393" s="143"/>
      <c r="E393" s="143"/>
      <c r="F393" s="143"/>
      <c r="G393" s="155"/>
      <c r="H393" s="156"/>
      <c r="I393" s="157"/>
      <c r="J393" s="156"/>
      <c r="K393" s="143"/>
      <c r="L393" s="147" t="str">
        <f t="shared" si="12"/>
        <v/>
      </c>
      <c r="M393" s="148" t="str">
        <f t="shared" si="13"/>
        <v/>
      </c>
    </row>
    <row r="394" spans="1:13" x14ac:dyDescent="0.2">
      <c r="A394" s="16" t="s">
        <v>574</v>
      </c>
      <c r="B394" s="143"/>
      <c r="C394" s="144"/>
      <c r="D394" s="143"/>
      <c r="E394" s="143"/>
      <c r="F394" s="143"/>
      <c r="G394" s="155"/>
      <c r="H394" s="156"/>
      <c r="I394" s="157"/>
      <c r="J394" s="156"/>
      <c r="K394" s="143"/>
      <c r="L394" s="147" t="str">
        <f t="shared" si="12"/>
        <v/>
      </c>
      <c r="M394" s="148" t="str">
        <f t="shared" si="13"/>
        <v/>
      </c>
    </row>
    <row r="395" spans="1:13" x14ac:dyDescent="0.2">
      <c r="A395" s="16" t="s">
        <v>575</v>
      </c>
      <c r="B395" s="143"/>
      <c r="C395" s="144"/>
      <c r="D395" s="143"/>
      <c r="E395" s="143"/>
      <c r="F395" s="143"/>
      <c r="G395" s="155"/>
      <c r="H395" s="156"/>
      <c r="I395" s="157"/>
      <c r="J395" s="156"/>
      <c r="K395" s="143"/>
      <c r="L395" s="147" t="str">
        <f t="shared" si="12"/>
        <v/>
      </c>
      <c r="M395" s="148" t="str">
        <f t="shared" si="13"/>
        <v/>
      </c>
    </row>
    <row r="396" spans="1:13" x14ac:dyDescent="0.2">
      <c r="A396" s="16" t="s">
        <v>576</v>
      </c>
      <c r="B396" s="143"/>
      <c r="C396" s="144"/>
      <c r="D396" s="143"/>
      <c r="E396" s="143"/>
      <c r="F396" s="143"/>
      <c r="G396" s="155"/>
      <c r="H396" s="156"/>
      <c r="I396" s="157"/>
      <c r="J396" s="156"/>
      <c r="K396" s="143"/>
      <c r="L396" s="147" t="str">
        <f t="shared" si="12"/>
        <v/>
      </c>
      <c r="M396" s="148" t="str">
        <f t="shared" si="13"/>
        <v/>
      </c>
    </row>
    <row r="397" spans="1:13" x14ac:dyDescent="0.2">
      <c r="A397" s="16" t="s">
        <v>577</v>
      </c>
      <c r="B397" s="143"/>
      <c r="C397" s="144"/>
      <c r="D397" s="143"/>
      <c r="E397" s="143"/>
      <c r="F397" s="143"/>
      <c r="G397" s="155"/>
      <c r="H397" s="156"/>
      <c r="I397" s="157"/>
      <c r="J397" s="156"/>
      <c r="K397" s="143"/>
      <c r="L397" s="147" t="str">
        <f t="shared" ref="L397:L460" si="14">IF(H397&lt;&gt;"",H397/G397,"")</f>
        <v/>
      </c>
      <c r="M397" s="148" t="str">
        <f t="shared" ref="M397:M460" si="15">IF(H397&lt;&gt;"",(H397-J397)*I397,"")</f>
        <v/>
      </c>
    </row>
    <row r="398" spans="1:13" x14ac:dyDescent="0.2">
      <c r="A398" s="16" t="s">
        <v>578</v>
      </c>
      <c r="B398" s="143"/>
      <c r="C398" s="144"/>
      <c r="D398" s="143"/>
      <c r="E398" s="143"/>
      <c r="F398" s="143"/>
      <c r="G398" s="155"/>
      <c r="H398" s="156"/>
      <c r="I398" s="157"/>
      <c r="J398" s="156"/>
      <c r="K398" s="143"/>
      <c r="L398" s="147" t="str">
        <f t="shared" si="14"/>
        <v/>
      </c>
      <c r="M398" s="148" t="str">
        <f t="shared" si="15"/>
        <v/>
      </c>
    </row>
    <row r="399" spans="1:13" x14ac:dyDescent="0.2">
      <c r="A399" s="16" t="s">
        <v>579</v>
      </c>
      <c r="B399" s="143"/>
      <c r="C399" s="144"/>
      <c r="D399" s="143"/>
      <c r="E399" s="143"/>
      <c r="F399" s="143"/>
      <c r="G399" s="155"/>
      <c r="H399" s="156"/>
      <c r="I399" s="157"/>
      <c r="J399" s="156"/>
      <c r="K399" s="143"/>
      <c r="L399" s="147" t="str">
        <f t="shared" si="14"/>
        <v/>
      </c>
      <c r="M399" s="148" t="str">
        <f t="shared" si="15"/>
        <v/>
      </c>
    </row>
    <row r="400" spans="1:13" x14ac:dyDescent="0.2">
      <c r="A400" s="16" t="s">
        <v>580</v>
      </c>
      <c r="B400" s="143"/>
      <c r="C400" s="144"/>
      <c r="D400" s="143"/>
      <c r="E400" s="143"/>
      <c r="F400" s="143"/>
      <c r="G400" s="155"/>
      <c r="H400" s="156"/>
      <c r="I400" s="157"/>
      <c r="J400" s="156"/>
      <c r="K400" s="143"/>
      <c r="L400" s="147" t="str">
        <f t="shared" si="14"/>
        <v/>
      </c>
      <c r="M400" s="148" t="str">
        <f t="shared" si="15"/>
        <v/>
      </c>
    </row>
    <row r="401" spans="1:13" x14ac:dyDescent="0.2">
      <c r="A401" s="16" t="s">
        <v>581</v>
      </c>
      <c r="B401" s="143"/>
      <c r="C401" s="144"/>
      <c r="D401" s="143"/>
      <c r="E401" s="143"/>
      <c r="F401" s="143"/>
      <c r="G401" s="155"/>
      <c r="H401" s="156"/>
      <c r="I401" s="157"/>
      <c r="J401" s="156"/>
      <c r="K401" s="143"/>
      <c r="L401" s="147" t="str">
        <f t="shared" si="14"/>
        <v/>
      </c>
      <c r="M401" s="148" t="str">
        <f t="shared" si="15"/>
        <v/>
      </c>
    </row>
    <row r="402" spans="1:13" x14ac:dyDescent="0.2">
      <c r="A402" s="16" t="s">
        <v>582</v>
      </c>
      <c r="B402" s="143"/>
      <c r="C402" s="144"/>
      <c r="D402" s="143"/>
      <c r="E402" s="143"/>
      <c r="F402" s="143"/>
      <c r="G402" s="155"/>
      <c r="H402" s="156"/>
      <c r="I402" s="157"/>
      <c r="J402" s="156"/>
      <c r="K402" s="143"/>
      <c r="L402" s="147" t="str">
        <f t="shared" si="14"/>
        <v/>
      </c>
      <c r="M402" s="148" t="str">
        <f t="shared" si="15"/>
        <v/>
      </c>
    </row>
    <row r="403" spans="1:13" x14ac:dyDescent="0.2">
      <c r="A403" s="16" t="s">
        <v>583</v>
      </c>
      <c r="B403" s="143"/>
      <c r="C403" s="144"/>
      <c r="D403" s="143"/>
      <c r="E403" s="143"/>
      <c r="F403" s="143"/>
      <c r="G403" s="155"/>
      <c r="H403" s="156"/>
      <c r="I403" s="157"/>
      <c r="J403" s="156"/>
      <c r="K403" s="143"/>
      <c r="L403" s="147" t="str">
        <f t="shared" si="14"/>
        <v/>
      </c>
      <c r="M403" s="148" t="str">
        <f t="shared" si="15"/>
        <v/>
      </c>
    </row>
    <row r="404" spans="1:13" x14ac:dyDescent="0.2">
      <c r="A404" s="16" t="s">
        <v>584</v>
      </c>
      <c r="B404" s="143"/>
      <c r="C404" s="144"/>
      <c r="D404" s="143"/>
      <c r="E404" s="143"/>
      <c r="F404" s="143"/>
      <c r="G404" s="155"/>
      <c r="H404" s="156"/>
      <c r="I404" s="157"/>
      <c r="J404" s="156"/>
      <c r="K404" s="143"/>
      <c r="L404" s="147" t="str">
        <f t="shared" si="14"/>
        <v/>
      </c>
      <c r="M404" s="148" t="str">
        <f t="shared" si="15"/>
        <v/>
      </c>
    </row>
    <row r="405" spans="1:13" x14ac:dyDescent="0.2">
      <c r="A405" s="16" t="s">
        <v>585</v>
      </c>
      <c r="B405" s="143"/>
      <c r="C405" s="144"/>
      <c r="D405" s="143"/>
      <c r="E405" s="143"/>
      <c r="F405" s="143"/>
      <c r="G405" s="155"/>
      <c r="H405" s="156"/>
      <c r="I405" s="157"/>
      <c r="J405" s="156"/>
      <c r="K405" s="143"/>
      <c r="L405" s="147" t="str">
        <f t="shared" si="14"/>
        <v/>
      </c>
      <c r="M405" s="148" t="str">
        <f t="shared" si="15"/>
        <v/>
      </c>
    </row>
    <row r="406" spans="1:13" x14ac:dyDescent="0.2">
      <c r="A406" s="16" t="s">
        <v>586</v>
      </c>
      <c r="B406" s="143"/>
      <c r="C406" s="144"/>
      <c r="D406" s="143"/>
      <c r="E406" s="143"/>
      <c r="F406" s="143"/>
      <c r="G406" s="155"/>
      <c r="H406" s="156"/>
      <c r="I406" s="157"/>
      <c r="J406" s="156"/>
      <c r="K406" s="143"/>
      <c r="L406" s="147" t="str">
        <f t="shared" si="14"/>
        <v/>
      </c>
      <c r="M406" s="148" t="str">
        <f t="shared" si="15"/>
        <v/>
      </c>
    </row>
    <row r="407" spans="1:13" x14ac:dyDescent="0.2">
      <c r="A407" s="16" t="s">
        <v>587</v>
      </c>
      <c r="B407" s="143"/>
      <c r="C407" s="144"/>
      <c r="D407" s="143"/>
      <c r="E407" s="143"/>
      <c r="F407" s="143"/>
      <c r="G407" s="155"/>
      <c r="H407" s="156"/>
      <c r="I407" s="157"/>
      <c r="J407" s="156"/>
      <c r="K407" s="143"/>
      <c r="L407" s="147" t="str">
        <f t="shared" si="14"/>
        <v/>
      </c>
      <c r="M407" s="148" t="str">
        <f t="shared" si="15"/>
        <v/>
      </c>
    </row>
    <row r="408" spans="1:13" x14ac:dyDescent="0.2">
      <c r="A408" s="16" t="s">
        <v>588</v>
      </c>
      <c r="B408" s="143"/>
      <c r="C408" s="144"/>
      <c r="D408" s="143"/>
      <c r="E408" s="143"/>
      <c r="F408" s="143"/>
      <c r="G408" s="155"/>
      <c r="H408" s="156"/>
      <c r="I408" s="157"/>
      <c r="J408" s="156"/>
      <c r="K408" s="143"/>
      <c r="L408" s="147" t="str">
        <f t="shared" si="14"/>
        <v/>
      </c>
      <c r="M408" s="148" t="str">
        <f t="shared" si="15"/>
        <v/>
      </c>
    </row>
    <row r="409" spans="1:13" x14ac:dyDescent="0.2">
      <c r="A409" s="16" t="s">
        <v>589</v>
      </c>
      <c r="B409" s="143"/>
      <c r="C409" s="144"/>
      <c r="D409" s="143"/>
      <c r="E409" s="143"/>
      <c r="F409" s="143"/>
      <c r="G409" s="155"/>
      <c r="H409" s="156"/>
      <c r="I409" s="157"/>
      <c r="J409" s="156"/>
      <c r="K409" s="143"/>
      <c r="L409" s="147" t="str">
        <f t="shared" si="14"/>
        <v/>
      </c>
      <c r="M409" s="148" t="str">
        <f t="shared" si="15"/>
        <v/>
      </c>
    </row>
    <row r="410" spans="1:13" x14ac:dyDescent="0.2">
      <c r="A410" s="16" t="s">
        <v>590</v>
      </c>
      <c r="B410" s="143"/>
      <c r="C410" s="144"/>
      <c r="D410" s="143"/>
      <c r="E410" s="143"/>
      <c r="F410" s="143"/>
      <c r="G410" s="155"/>
      <c r="H410" s="156"/>
      <c r="I410" s="157"/>
      <c r="J410" s="156"/>
      <c r="K410" s="143"/>
      <c r="L410" s="147" t="str">
        <f t="shared" si="14"/>
        <v/>
      </c>
      <c r="M410" s="148" t="str">
        <f t="shared" si="15"/>
        <v/>
      </c>
    </row>
    <row r="411" spans="1:13" x14ac:dyDescent="0.2">
      <c r="A411" s="16" t="s">
        <v>591</v>
      </c>
      <c r="B411" s="143"/>
      <c r="C411" s="144"/>
      <c r="D411" s="143"/>
      <c r="E411" s="143"/>
      <c r="F411" s="143"/>
      <c r="G411" s="155"/>
      <c r="H411" s="156"/>
      <c r="I411" s="157"/>
      <c r="J411" s="156"/>
      <c r="K411" s="143"/>
      <c r="L411" s="147" t="str">
        <f t="shared" si="14"/>
        <v/>
      </c>
      <c r="M411" s="148" t="str">
        <f t="shared" si="15"/>
        <v/>
      </c>
    </row>
    <row r="412" spans="1:13" x14ac:dyDescent="0.2">
      <c r="A412" s="16" t="s">
        <v>592</v>
      </c>
      <c r="B412" s="143"/>
      <c r="C412" s="144"/>
      <c r="D412" s="143"/>
      <c r="E412" s="143"/>
      <c r="F412" s="143"/>
      <c r="G412" s="155"/>
      <c r="H412" s="156"/>
      <c r="I412" s="157"/>
      <c r="J412" s="156"/>
      <c r="K412" s="143"/>
      <c r="L412" s="147" t="str">
        <f t="shared" si="14"/>
        <v/>
      </c>
      <c r="M412" s="148" t="str">
        <f t="shared" si="15"/>
        <v/>
      </c>
    </row>
    <row r="413" spans="1:13" x14ac:dyDescent="0.2">
      <c r="A413" s="16" t="s">
        <v>593</v>
      </c>
      <c r="B413" s="143"/>
      <c r="C413" s="144"/>
      <c r="D413" s="143"/>
      <c r="E413" s="143"/>
      <c r="F413" s="143"/>
      <c r="G413" s="155"/>
      <c r="H413" s="156"/>
      <c r="I413" s="157"/>
      <c r="J413" s="156"/>
      <c r="K413" s="143"/>
      <c r="L413" s="147" t="str">
        <f t="shared" si="14"/>
        <v/>
      </c>
      <c r="M413" s="148" t="str">
        <f t="shared" si="15"/>
        <v/>
      </c>
    </row>
    <row r="414" spans="1:13" x14ac:dyDescent="0.2">
      <c r="A414" s="16" t="s">
        <v>594</v>
      </c>
      <c r="B414" s="143"/>
      <c r="C414" s="144"/>
      <c r="D414" s="143"/>
      <c r="E414" s="143"/>
      <c r="F414" s="143"/>
      <c r="G414" s="155"/>
      <c r="H414" s="156"/>
      <c r="I414" s="157"/>
      <c r="J414" s="156"/>
      <c r="K414" s="143"/>
      <c r="L414" s="147" t="str">
        <f t="shared" si="14"/>
        <v/>
      </c>
      <c r="M414" s="148" t="str">
        <f t="shared" si="15"/>
        <v/>
      </c>
    </row>
    <row r="415" spans="1:13" x14ac:dyDescent="0.2">
      <c r="A415" s="16" t="s">
        <v>595</v>
      </c>
      <c r="B415" s="143"/>
      <c r="C415" s="144"/>
      <c r="D415" s="143"/>
      <c r="E415" s="143"/>
      <c r="F415" s="143"/>
      <c r="G415" s="155"/>
      <c r="H415" s="156"/>
      <c r="I415" s="157"/>
      <c r="J415" s="156"/>
      <c r="K415" s="143"/>
      <c r="L415" s="147" t="str">
        <f t="shared" si="14"/>
        <v/>
      </c>
      <c r="M415" s="148" t="str">
        <f t="shared" si="15"/>
        <v/>
      </c>
    </row>
    <row r="416" spans="1:13" x14ac:dyDescent="0.2">
      <c r="A416" s="16" t="s">
        <v>596</v>
      </c>
      <c r="B416" s="143"/>
      <c r="C416" s="144"/>
      <c r="D416" s="143"/>
      <c r="E416" s="143"/>
      <c r="F416" s="143"/>
      <c r="G416" s="155"/>
      <c r="H416" s="156"/>
      <c r="I416" s="157"/>
      <c r="J416" s="156"/>
      <c r="K416" s="143"/>
      <c r="L416" s="147" t="str">
        <f t="shared" si="14"/>
        <v/>
      </c>
      <c r="M416" s="148" t="str">
        <f t="shared" si="15"/>
        <v/>
      </c>
    </row>
    <row r="417" spans="1:13" x14ac:dyDescent="0.2">
      <c r="A417" s="16" t="s">
        <v>597</v>
      </c>
      <c r="B417" s="143"/>
      <c r="C417" s="144"/>
      <c r="D417" s="143"/>
      <c r="E417" s="143"/>
      <c r="F417" s="143"/>
      <c r="G417" s="155"/>
      <c r="H417" s="156"/>
      <c r="I417" s="157"/>
      <c r="J417" s="156"/>
      <c r="K417" s="143"/>
      <c r="L417" s="147" t="str">
        <f t="shared" si="14"/>
        <v/>
      </c>
      <c r="M417" s="148" t="str">
        <f t="shared" si="15"/>
        <v/>
      </c>
    </row>
    <row r="418" spans="1:13" x14ac:dyDescent="0.2">
      <c r="A418" s="16" t="s">
        <v>598</v>
      </c>
      <c r="B418" s="143"/>
      <c r="C418" s="144"/>
      <c r="D418" s="143"/>
      <c r="E418" s="143"/>
      <c r="F418" s="143"/>
      <c r="G418" s="155"/>
      <c r="H418" s="156"/>
      <c r="I418" s="157"/>
      <c r="J418" s="156"/>
      <c r="K418" s="143"/>
      <c r="L418" s="147" t="str">
        <f t="shared" si="14"/>
        <v/>
      </c>
      <c r="M418" s="148" t="str">
        <f t="shared" si="15"/>
        <v/>
      </c>
    </row>
    <row r="419" spans="1:13" x14ac:dyDescent="0.2">
      <c r="A419" s="16" t="s">
        <v>599</v>
      </c>
      <c r="B419" s="143"/>
      <c r="C419" s="144"/>
      <c r="D419" s="143"/>
      <c r="E419" s="143"/>
      <c r="F419" s="143"/>
      <c r="G419" s="155"/>
      <c r="H419" s="156"/>
      <c r="I419" s="157"/>
      <c r="J419" s="156"/>
      <c r="K419" s="143"/>
      <c r="L419" s="147" t="str">
        <f t="shared" si="14"/>
        <v/>
      </c>
      <c r="M419" s="148" t="str">
        <f t="shared" si="15"/>
        <v/>
      </c>
    </row>
    <row r="420" spans="1:13" x14ac:dyDescent="0.2">
      <c r="A420" s="16" t="s">
        <v>600</v>
      </c>
      <c r="B420" s="143"/>
      <c r="C420" s="144"/>
      <c r="D420" s="143"/>
      <c r="E420" s="143"/>
      <c r="F420" s="143"/>
      <c r="G420" s="155"/>
      <c r="H420" s="156"/>
      <c r="I420" s="157"/>
      <c r="J420" s="156"/>
      <c r="K420" s="143"/>
      <c r="L420" s="147" t="str">
        <f t="shared" si="14"/>
        <v/>
      </c>
      <c r="M420" s="148" t="str">
        <f t="shared" si="15"/>
        <v/>
      </c>
    </row>
    <row r="421" spans="1:13" x14ac:dyDescent="0.2">
      <c r="A421" s="16" t="s">
        <v>601</v>
      </c>
      <c r="B421" s="143"/>
      <c r="C421" s="144"/>
      <c r="D421" s="143"/>
      <c r="E421" s="143"/>
      <c r="F421" s="143"/>
      <c r="G421" s="155"/>
      <c r="H421" s="156"/>
      <c r="I421" s="157"/>
      <c r="J421" s="156"/>
      <c r="K421" s="143"/>
      <c r="L421" s="147" t="str">
        <f t="shared" si="14"/>
        <v/>
      </c>
      <c r="M421" s="148" t="str">
        <f t="shared" si="15"/>
        <v/>
      </c>
    </row>
    <row r="422" spans="1:13" x14ac:dyDescent="0.2">
      <c r="A422" s="16" t="s">
        <v>602</v>
      </c>
      <c r="B422" s="143"/>
      <c r="C422" s="144"/>
      <c r="D422" s="143"/>
      <c r="E422" s="143"/>
      <c r="F422" s="143"/>
      <c r="G422" s="155"/>
      <c r="H422" s="156"/>
      <c r="I422" s="157"/>
      <c r="J422" s="156"/>
      <c r="K422" s="143"/>
      <c r="L422" s="147" t="str">
        <f t="shared" si="14"/>
        <v/>
      </c>
      <c r="M422" s="148" t="str">
        <f t="shared" si="15"/>
        <v/>
      </c>
    </row>
    <row r="423" spans="1:13" x14ac:dyDescent="0.2">
      <c r="A423" s="16" t="s">
        <v>603</v>
      </c>
      <c r="B423" s="143"/>
      <c r="C423" s="144"/>
      <c r="D423" s="143"/>
      <c r="E423" s="143"/>
      <c r="F423" s="143"/>
      <c r="G423" s="155"/>
      <c r="H423" s="156"/>
      <c r="I423" s="157"/>
      <c r="J423" s="156"/>
      <c r="K423" s="143"/>
      <c r="L423" s="147" t="str">
        <f t="shared" si="14"/>
        <v/>
      </c>
      <c r="M423" s="148" t="str">
        <f t="shared" si="15"/>
        <v/>
      </c>
    </row>
    <row r="424" spans="1:13" x14ac:dyDescent="0.2">
      <c r="A424" s="16" t="s">
        <v>604</v>
      </c>
      <c r="B424" s="143"/>
      <c r="C424" s="144"/>
      <c r="D424" s="143"/>
      <c r="E424" s="143"/>
      <c r="F424" s="143"/>
      <c r="G424" s="155"/>
      <c r="H424" s="156"/>
      <c r="I424" s="157"/>
      <c r="J424" s="156"/>
      <c r="K424" s="143"/>
      <c r="L424" s="147" t="str">
        <f t="shared" si="14"/>
        <v/>
      </c>
      <c r="M424" s="148" t="str">
        <f t="shared" si="15"/>
        <v/>
      </c>
    </row>
    <row r="425" spans="1:13" x14ac:dyDescent="0.2">
      <c r="A425" s="16" t="s">
        <v>605</v>
      </c>
      <c r="B425" s="143"/>
      <c r="C425" s="144"/>
      <c r="D425" s="143"/>
      <c r="E425" s="143"/>
      <c r="F425" s="143"/>
      <c r="G425" s="155"/>
      <c r="H425" s="156"/>
      <c r="I425" s="157"/>
      <c r="J425" s="156"/>
      <c r="K425" s="143"/>
      <c r="L425" s="147" t="str">
        <f t="shared" si="14"/>
        <v/>
      </c>
      <c r="M425" s="148" t="str">
        <f t="shared" si="15"/>
        <v/>
      </c>
    </row>
    <row r="426" spans="1:13" x14ac:dyDescent="0.2">
      <c r="A426" s="16" t="s">
        <v>606</v>
      </c>
      <c r="B426" s="143"/>
      <c r="C426" s="144"/>
      <c r="D426" s="143"/>
      <c r="E426" s="143"/>
      <c r="F426" s="143"/>
      <c r="G426" s="155"/>
      <c r="H426" s="156"/>
      <c r="I426" s="157"/>
      <c r="J426" s="156"/>
      <c r="K426" s="143"/>
      <c r="L426" s="147" t="str">
        <f t="shared" si="14"/>
        <v/>
      </c>
      <c r="M426" s="148" t="str">
        <f t="shared" si="15"/>
        <v/>
      </c>
    </row>
    <row r="427" spans="1:13" x14ac:dyDescent="0.2">
      <c r="A427" s="16" t="s">
        <v>607</v>
      </c>
      <c r="B427" s="143"/>
      <c r="C427" s="144"/>
      <c r="D427" s="143"/>
      <c r="E427" s="143"/>
      <c r="F427" s="143"/>
      <c r="G427" s="155"/>
      <c r="H427" s="156"/>
      <c r="I427" s="157"/>
      <c r="J427" s="156"/>
      <c r="K427" s="143"/>
      <c r="L427" s="147" t="str">
        <f t="shared" si="14"/>
        <v/>
      </c>
      <c r="M427" s="148" t="str">
        <f t="shared" si="15"/>
        <v/>
      </c>
    </row>
    <row r="428" spans="1:13" x14ac:dyDescent="0.2">
      <c r="A428" s="16" t="s">
        <v>608</v>
      </c>
      <c r="B428" s="143"/>
      <c r="C428" s="144"/>
      <c r="D428" s="143"/>
      <c r="E428" s="143"/>
      <c r="F428" s="143"/>
      <c r="G428" s="155"/>
      <c r="H428" s="156"/>
      <c r="I428" s="157"/>
      <c r="J428" s="156"/>
      <c r="K428" s="143"/>
      <c r="L428" s="147" t="str">
        <f t="shared" si="14"/>
        <v/>
      </c>
      <c r="M428" s="148" t="str">
        <f t="shared" si="15"/>
        <v/>
      </c>
    </row>
    <row r="429" spans="1:13" x14ac:dyDescent="0.2">
      <c r="A429" s="16" t="s">
        <v>609</v>
      </c>
      <c r="B429" s="143"/>
      <c r="C429" s="144"/>
      <c r="D429" s="143"/>
      <c r="E429" s="143"/>
      <c r="F429" s="143"/>
      <c r="G429" s="155"/>
      <c r="H429" s="156"/>
      <c r="I429" s="157"/>
      <c r="J429" s="156"/>
      <c r="K429" s="143"/>
      <c r="L429" s="147" t="str">
        <f t="shared" si="14"/>
        <v/>
      </c>
      <c r="M429" s="148" t="str">
        <f t="shared" si="15"/>
        <v/>
      </c>
    </row>
    <row r="430" spans="1:13" x14ac:dyDescent="0.2">
      <c r="A430" s="16" t="s">
        <v>610</v>
      </c>
      <c r="B430" s="143"/>
      <c r="C430" s="144"/>
      <c r="D430" s="143"/>
      <c r="E430" s="143"/>
      <c r="F430" s="143"/>
      <c r="G430" s="155"/>
      <c r="H430" s="156"/>
      <c r="I430" s="157"/>
      <c r="J430" s="156"/>
      <c r="K430" s="143"/>
      <c r="L430" s="147" t="str">
        <f t="shared" si="14"/>
        <v/>
      </c>
      <c r="M430" s="148" t="str">
        <f t="shared" si="15"/>
        <v/>
      </c>
    </row>
    <row r="431" spans="1:13" x14ac:dyDescent="0.2">
      <c r="A431" s="16" t="s">
        <v>611</v>
      </c>
      <c r="B431" s="143"/>
      <c r="C431" s="144"/>
      <c r="D431" s="143"/>
      <c r="E431" s="143"/>
      <c r="F431" s="143"/>
      <c r="G431" s="155"/>
      <c r="H431" s="156"/>
      <c r="I431" s="157"/>
      <c r="J431" s="156"/>
      <c r="K431" s="143"/>
      <c r="L431" s="147" t="str">
        <f t="shared" si="14"/>
        <v/>
      </c>
      <c r="M431" s="148" t="str">
        <f t="shared" si="15"/>
        <v/>
      </c>
    </row>
    <row r="432" spans="1:13" x14ac:dyDescent="0.2">
      <c r="A432" s="16" t="s">
        <v>612</v>
      </c>
      <c r="B432" s="143"/>
      <c r="C432" s="144"/>
      <c r="D432" s="143"/>
      <c r="E432" s="143"/>
      <c r="F432" s="143"/>
      <c r="G432" s="155"/>
      <c r="H432" s="156"/>
      <c r="I432" s="157"/>
      <c r="J432" s="156"/>
      <c r="K432" s="143"/>
      <c r="L432" s="147" t="str">
        <f t="shared" si="14"/>
        <v/>
      </c>
      <c r="M432" s="148" t="str">
        <f t="shared" si="15"/>
        <v/>
      </c>
    </row>
    <row r="433" spans="1:13" x14ac:dyDescent="0.2">
      <c r="A433" s="16" t="s">
        <v>613</v>
      </c>
      <c r="B433" s="143"/>
      <c r="C433" s="144"/>
      <c r="D433" s="143"/>
      <c r="E433" s="143"/>
      <c r="F433" s="143"/>
      <c r="G433" s="155"/>
      <c r="H433" s="156"/>
      <c r="I433" s="157"/>
      <c r="J433" s="156"/>
      <c r="K433" s="143"/>
      <c r="L433" s="147" t="str">
        <f t="shared" si="14"/>
        <v/>
      </c>
      <c r="M433" s="148" t="str">
        <f t="shared" si="15"/>
        <v/>
      </c>
    </row>
    <row r="434" spans="1:13" x14ac:dyDescent="0.2">
      <c r="A434" s="16" t="s">
        <v>614</v>
      </c>
      <c r="B434" s="143"/>
      <c r="C434" s="144"/>
      <c r="D434" s="143"/>
      <c r="E434" s="143"/>
      <c r="F434" s="143"/>
      <c r="G434" s="155"/>
      <c r="H434" s="156"/>
      <c r="I434" s="157"/>
      <c r="J434" s="156"/>
      <c r="K434" s="143"/>
      <c r="L434" s="147" t="str">
        <f t="shared" si="14"/>
        <v/>
      </c>
      <c r="M434" s="148" t="str">
        <f t="shared" si="15"/>
        <v/>
      </c>
    </row>
    <row r="435" spans="1:13" x14ac:dyDescent="0.2">
      <c r="A435" s="16" t="s">
        <v>615</v>
      </c>
      <c r="B435" s="143"/>
      <c r="C435" s="144"/>
      <c r="D435" s="143"/>
      <c r="E435" s="143"/>
      <c r="F435" s="143"/>
      <c r="G435" s="155"/>
      <c r="H435" s="156"/>
      <c r="I435" s="157"/>
      <c r="J435" s="156"/>
      <c r="K435" s="143"/>
      <c r="L435" s="147" t="str">
        <f t="shared" si="14"/>
        <v/>
      </c>
      <c r="M435" s="148" t="str">
        <f t="shared" si="15"/>
        <v/>
      </c>
    </row>
    <row r="436" spans="1:13" x14ac:dyDescent="0.2">
      <c r="A436" s="16" t="s">
        <v>616</v>
      </c>
      <c r="B436" s="143"/>
      <c r="C436" s="144"/>
      <c r="D436" s="143"/>
      <c r="E436" s="143"/>
      <c r="F436" s="143"/>
      <c r="G436" s="155"/>
      <c r="H436" s="156"/>
      <c r="I436" s="157"/>
      <c r="J436" s="156"/>
      <c r="K436" s="143"/>
      <c r="L436" s="147" t="str">
        <f t="shared" si="14"/>
        <v/>
      </c>
      <c r="M436" s="148" t="str">
        <f t="shared" si="15"/>
        <v/>
      </c>
    </row>
    <row r="437" spans="1:13" x14ac:dyDescent="0.2">
      <c r="A437" s="16" t="s">
        <v>617</v>
      </c>
      <c r="B437" s="143"/>
      <c r="C437" s="144"/>
      <c r="D437" s="143"/>
      <c r="E437" s="143"/>
      <c r="F437" s="143"/>
      <c r="G437" s="155"/>
      <c r="H437" s="156"/>
      <c r="I437" s="157"/>
      <c r="J437" s="156"/>
      <c r="K437" s="143"/>
      <c r="L437" s="147" t="str">
        <f t="shared" si="14"/>
        <v/>
      </c>
      <c r="M437" s="148" t="str">
        <f t="shared" si="15"/>
        <v/>
      </c>
    </row>
    <row r="438" spans="1:13" x14ac:dyDescent="0.2">
      <c r="A438" s="16" t="s">
        <v>618</v>
      </c>
      <c r="B438" s="143"/>
      <c r="C438" s="144"/>
      <c r="D438" s="143"/>
      <c r="E438" s="143"/>
      <c r="F438" s="143"/>
      <c r="G438" s="155"/>
      <c r="H438" s="156"/>
      <c r="I438" s="157"/>
      <c r="J438" s="156"/>
      <c r="K438" s="143"/>
      <c r="L438" s="147" t="str">
        <f t="shared" si="14"/>
        <v/>
      </c>
      <c r="M438" s="148" t="str">
        <f t="shared" si="15"/>
        <v/>
      </c>
    </row>
    <row r="439" spans="1:13" x14ac:dyDescent="0.2">
      <c r="A439" s="16" t="s">
        <v>619</v>
      </c>
      <c r="B439" s="143"/>
      <c r="C439" s="144"/>
      <c r="D439" s="143"/>
      <c r="E439" s="143"/>
      <c r="F439" s="143"/>
      <c r="G439" s="155"/>
      <c r="H439" s="156"/>
      <c r="I439" s="157"/>
      <c r="J439" s="156"/>
      <c r="K439" s="143"/>
      <c r="L439" s="147" t="str">
        <f t="shared" si="14"/>
        <v/>
      </c>
      <c r="M439" s="148" t="str">
        <f t="shared" si="15"/>
        <v/>
      </c>
    </row>
    <row r="440" spans="1:13" x14ac:dyDescent="0.2">
      <c r="A440" s="16" t="s">
        <v>620</v>
      </c>
      <c r="B440" s="143"/>
      <c r="C440" s="144"/>
      <c r="D440" s="143"/>
      <c r="E440" s="143"/>
      <c r="F440" s="143"/>
      <c r="G440" s="155"/>
      <c r="H440" s="156"/>
      <c r="I440" s="157"/>
      <c r="J440" s="156"/>
      <c r="K440" s="143"/>
      <c r="L440" s="147" t="str">
        <f t="shared" si="14"/>
        <v/>
      </c>
      <c r="M440" s="148" t="str">
        <f t="shared" si="15"/>
        <v/>
      </c>
    </row>
    <row r="441" spans="1:13" x14ac:dyDescent="0.2">
      <c r="A441" s="16" t="s">
        <v>621</v>
      </c>
      <c r="B441" s="143"/>
      <c r="C441" s="144"/>
      <c r="D441" s="143"/>
      <c r="E441" s="143"/>
      <c r="F441" s="143"/>
      <c r="G441" s="155"/>
      <c r="H441" s="156"/>
      <c r="I441" s="157"/>
      <c r="J441" s="156"/>
      <c r="K441" s="143"/>
      <c r="L441" s="147" t="str">
        <f t="shared" si="14"/>
        <v/>
      </c>
      <c r="M441" s="148" t="str">
        <f t="shared" si="15"/>
        <v/>
      </c>
    </row>
    <row r="442" spans="1:13" x14ac:dyDescent="0.2">
      <c r="A442" s="16" t="s">
        <v>622</v>
      </c>
      <c r="B442" s="143"/>
      <c r="C442" s="144"/>
      <c r="D442" s="143"/>
      <c r="E442" s="143"/>
      <c r="F442" s="143"/>
      <c r="G442" s="155"/>
      <c r="H442" s="156"/>
      <c r="I442" s="157"/>
      <c r="J442" s="156"/>
      <c r="K442" s="143"/>
      <c r="L442" s="147" t="str">
        <f t="shared" si="14"/>
        <v/>
      </c>
      <c r="M442" s="148" t="str">
        <f t="shared" si="15"/>
        <v/>
      </c>
    </row>
    <row r="443" spans="1:13" x14ac:dyDescent="0.2">
      <c r="A443" s="16" t="s">
        <v>623</v>
      </c>
      <c r="B443" s="143"/>
      <c r="C443" s="144"/>
      <c r="D443" s="143"/>
      <c r="E443" s="143"/>
      <c r="F443" s="143"/>
      <c r="G443" s="155"/>
      <c r="H443" s="156"/>
      <c r="I443" s="157"/>
      <c r="J443" s="156"/>
      <c r="K443" s="143"/>
      <c r="L443" s="147" t="str">
        <f t="shared" si="14"/>
        <v/>
      </c>
      <c r="M443" s="148" t="str">
        <f t="shared" si="15"/>
        <v/>
      </c>
    </row>
    <row r="444" spans="1:13" x14ac:dyDescent="0.2">
      <c r="A444" s="16" t="s">
        <v>624</v>
      </c>
      <c r="B444" s="143"/>
      <c r="C444" s="144"/>
      <c r="D444" s="143"/>
      <c r="E444" s="143"/>
      <c r="F444" s="143"/>
      <c r="G444" s="155"/>
      <c r="H444" s="156"/>
      <c r="I444" s="157"/>
      <c r="J444" s="156"/>
      <c r="K444" s="143"/>
      <c r="L444" s="147" t="str">
        <f t="shared" si="14"/>
        <v/>
      </c>
      <c r="M444" s="148" t="str">
        <f t="shared" si="15"/>
        <v/>
      </c>
    </row>
    <row r="445" spans="1:13" x14ac:dyDescent="0.2">
      <c r="A445" s="16" t="s">
        <v>625</v>
      </c>
      <c r="B445" s="143"/>
      <c r="C445" s="144"/>
      <c r="D445" s="143"/>
      <c r="E445" s="143"/>
      <c r="F445" s="143"/>
      <c r="G445" s="155"/>
      <c r="H445" s="156"/>
      <c r="I445" s="157"/>
      <c r="J445" s="156"/>
      <c r="K445" s="143"/>
      <c r="L445" s="147" t="str">
        <f t="shared" si="14"/>
        <v/>
      </c>
      <c r="M445" s="148" t="str">
        <f t="shared" si="15"/>
        <v/>
      </c>
    </row>
    <row r="446" spans="1:13" x14ac:dyDescent="0.2">
      <c r="A446" s="16" t="s">
        <v>626</v>
      </c>
      <c r="B446" s="143"/>
      <c r="C446" s="144"/>
      <c r="D446" s="143"/>
      <c r="E446" s="143"/>
      <c r="F446" s="143"/>
      <c r="G446" s="155"/>
      <c r="H446" s="156"/>
      <c r="I446" s="157"/>
      <c r="J446" s="156"/>
      <c r="K446" s="143"/>
      <c r="L446" s="147" t="str">
        <f t="shared" si="14"/>
        <v/>
      </c>
      <c r="M446" s="148" t="str">
        <f t="shared" si="15"/>
        <v/>
      </c>
    </row>
    <row r="447" spans="1:13" x14ac:dyDescent="0.2">
      <c r="A447" s="16" t="s">
        <v>627</v>
      </c>
      <c r="B447" s="143"/>
      <c r="C447" s="144"/>
      <c r="D447" s="143"/>
      <c r="E447" s="143"/>
      <c r="F447" s="143"/>
      <c r="G447" s="155"/>
      <c r="H447" s="156"/>
      <c r="I447" s="157"/>
      <c r="J447" s="156"/>
      <c r="K447" s="143"/>
      <c r="L447" s="147" t="str">
        <f t="shared" si="14"/>
        <v/>
      </c>
      <c r="M447" s="148" t="str">
        <f t="shared" si="15"/>
        <v/>
      </c>
    </row>
    <row r="448" spans="1:13" x14ac:dyDescent="0.2">
      <c r="A448" s="16" t="s">
        <v>628</v>
      </c>
      <c r="B448" s="143"/>
      <c r="C448" s="144"/>
      <c r="D448" s="143"/>
      <c r="E448" s="143"/>
      <c r="F448" s="143"/>
      <c r="G448" s="155"/>
      <c r="H448" s="156"/>
      <c r="I448" s="157"/>
      <c r="J448" s="156"/>
      <c r="K448" s="143"/>
      <c r="L448" s="147" t="str">
        <f t="shared" si="14"/>
        <v/>
      </c>
      <c r="M448" s="148" t="str">
        <f t="shared" si="15"/>
        <v/>
      </c>
    </row>
    <row r="449" spans="1:13" x14ac:dyDescent="0.2">
      <c r="A449" s="16" t="s">
        <v>629</v>
      </c>
      <c r="B449" s="143"/>
      <c r="C449" s="144"/>
      <c r="D449" s="143"/>
      <c r="E449" s="143"/>
      <c r="F449" s="143"/>
      <c r="G449" s="155"/>
      <c r="H449" s="156"/>
      <c r="I449" s="157"/>
      <c r="J449" s="156"/>
      <c r="K449" s="143"/>
      <c r="L449" s="147" t="str">
        <f t="shared" si="14"/>
        <v/>
      </c>
      <c r="M449" s="148" t="str">
        <f t="shared" si="15"/>
        <v/>
      </c>
    </row>
    <row r="450" spans="1:13" x14ac:dyDescent="0.2">
      <c r="A450" s="16" t="s">
        <v>630</v>
      </c>
      <c r="B450" s="143"/>
      <c r="C450" s="144"/>
      <c r="D450" s="143"/>
      <c r="E450" s="143"/>
      <c r="F450" s="143"/>
      <c r="G450" s="155"/>
      <c r="H450" s="156"/>
      <c r="I450" s="157"/>
      <c r="J450" s="156"/>
      <c r="K450" s="143"/>
      <c r="L450" s="147" t="str">
        <f t="shared" si="14"/>
        <v/>
      </c>
      <c r="M450" s="148" t="str">
        <f t="shared" si="15"/>
        <v/>
      </c>
    </row>
    <row r="451" spans="1:13" x14ac:dyDescent="0.2">
      <c r="A451" s="16" t="s">
        <v>631</v>
      </c>
      <c r="B451" s="143"/>
      <c r="C451" s="144"/>
      <c r="D451" s="143"/>
      <c r="E451" s="143"/>
      <c r="F451" s="143"/>
      <c r="G451" s="155"/>
      <c r="H451" s="156"/>
      <c r="I451" s="157"/>
      <c r="J451" s="156"/>
      <c r="K451" s="143"/>
      <c r="L451" s="147" t="str">
        <f t="shared" si="14"/>
        <v/>
      </c>
      <c r="M451" s="148" t="str">
        <f t="shared" si="15"/>
        <v/>
      </c>
    </row>
    <row r="452" spans="1:13" x14ac:dyDescent="0.2">
      <c r="A452" s="16" t="s">
        <v>632</v>
      </c>
      <c r="B452" s="143"/>
      <c r="C452" s="144"/>
      <c r="D452" s="143"/>
      <c r="E452" s="143"/>
      <c r="F452" s="143"/>
      <c r="G452" s="155"/>
      <c r="H452" s="156"/>
      <c r="I452" s="157"/>
      <c r="J452" s="156"/>
      <c r="K452" s="143"/>
      <c r="L452" s="147" t="str">
        <f t="shared" si="14"/>
        <v/>
      </c>
      <c r="M452" s="148" t="str">
        <f t="shared" si="15"/>
        <v/>
      </c>
    </row>
    <row r="453" spans="1:13" x14ac:dyDescent="0.2">
      <c r="A453" s="16" t="s">
        <v>633</v>
      </c>
      <c r="B453" s="143"/>
      <c r="C453" s="144"/>
      <c r="D453" s="143"/>
      <c r="E453" s="143"/>
      <c r="F453" s="143"/>
      <c r="G453" s="155"/>
      <c r="H453" s="156"/>
      <c r="I453" s="157"/>
      <c r="J453" s="156"/>
      <c r="K453" s="143"/>
      <c r="L453" s="147" t="str">
        <f t="shared" si="14"/>
        <v/>
      </c>
      <c r="M453" s="148" t="str">
        <f t="shared" si="15"/>
        <v/>
      </c>
    </row>
    <row r="454" spans="1:13" x14ac:dyDescent="0.2">
      <c r="A454" s="16" t="s">
        <v>634</v>
      </c>
      <c r="B454" s="143"/>
      <c r="C454" s="144"/>
      <c r="D454" s="143"/>
      <c r="E454" s="143"/>
      <c r="F454" s="143"/>
      <c r="G454" s="155"/>
      <c r="H454" s="156"/>
      <c r="I454" s="157"/>
      <c r="J454" s="156"/>
      <c r="K454" s="143"/>
      <c r="L454" s="147" t="str">
        <f t="shared" si="14"/>
        <v/>
      </c>
      <c r="M454" s="148" t="str">
        <f t="shared" si="15"/>
        <v/>
      </c>
    </row>
    <row r="455" spans="1:13" x14ac:dyDescent="0.2">
      <c r="A455" s="16" t="s">
        <v>635</v>
      </c>
      <c r="B455" s="143"/>
      <c r="C455" s="144"/>
      <c r="D455" s="143"/>
      <c r="E455" s="143"/>
      <c r="F455" s="143"/>
      <c r="G455" s="155"/>
      <c r="H455" s="156"/>
      <c r="I455" s="157"/>
      <c r="J455" s="156"/>
      <c r="K455" s="143"/>
      <c r="L455" s="147" t="str">
        <f t="shared" si="14"/>
        <v/>
      </c>
      <c r="M455" s="148" t="str">
        <f t="shared" si="15"/>
        <v/>
      </c>
    </row>
    <row r="456" spans="1:13" x14ac:dyDescent="0.2">
      <c r="A456" s="16" t="s">
        <v>636</v>
      </c>
      <c r="B456" s="143"/>
      <c r="C456" s="144"/>
      <c r="D456" s="143"/>
      <c r="E456" s="143"/>
      <c r="F456" s="143"/>
      <c r="G456" s="155"/>
      <c r="H456" s="156"/>
      <c r="I456" s="157"/>
      <c r="J456" s="156"/>
      <c r="K456" s="143"/>
      <c r="L456" s="147" t="str">
        <f t="shared" si="14"/>
        <v/>
      </c>
      <c r="M456" s="148" t="str">
        <f t="shared" si="15"/>
        <v/>
      </c>
    </row>
    <row r="457" spans="1:13" x14ac:dyDescent="0.2">
      <c r="A457" s="16" t="s">
        <v>637</v>
      </c>
      <c r="B457" s="143"/>
      <c r="C457" s="144"/>
      <c r="D457" s="143"/>
      <c r="E457" s="143"/>
      <c r="F457" s="143"/>
      <c r="G457" s="155"/>
      <c r="H457" s="156"/>
      <c r="I457" s="157"/>
      <c r="J457" s="156"/>
      <c r="K457" s="143"/>
      <c r="L457" s="147" t="str">
        <f t="shared" si="14"/>
        <v/>
      </c>
      <c r="M457" s="148" t="str">
        <f t="shared" si="15"/>
        <v/>
      </c>
    </row>
    <row r="458" spans="1:13" x14ac:dyDescent="0.2">
      <c r="A458" s="16" t="s">
        <v>638</v>
      </c>
      <c r="B458" s="143"/>
      <c r="C458" s="144"/>
      <c r="D458" s="143"/>
      <c r="E458" s="143"/>
      <c r="F458" s="143"/>
      <c r="G458" s="155"/>
      <c r="H458" s="156"/>
      <c r="I458" s="157"/>
      <c r="J458" s="156"/>
      <c r="K458" s="143"/>
      <c r="L458" s="147" t="str">
        <f t="shared" si="14"/>
        <v/>
      </c>
      <c r="M458" s="148" t="str">
        <f t="shared" si="15"/>
        <v/>
      </c>
    </row>
    <row r="459" spans="1:13" x14ac:dyDescent="0.2">
      <c r="A459" s="16" t="s">
        <v>639</v>
      </c>
      <c r="B459" s="143"/>
      <c r="C459" s="144"/>
      <c r="D459" s="143"/>
      <c r="E459" s="143"/>
      <c r="F459" s="143"/>
      <c r="G459" s="155"/>
      <c r="H459" s="156"/>
      <c r="I459" s="157"/>
      <c r="J459" s="156"/>
      <c r="K459" s="143"/>
      <c r="L459" s="147" t="str">
        <f t="shared" si="14"/>
        <v/>
      </c>
      <c r="M459" s="148" t="str">
        <f t="shared" si="15"/>
        <v/>
      </c>
    </row>
    <row r="460" spans="1:13" x14ac:dyDescent="0.2">
      <c r="A460" s="16" t="s">
        <v>640</v>
      </c>
      <c r="B460" s="143"/>
      <c r="C460" s="144"/>
      <c r="D460" s="143"/>
      <c r="E460" s="143"/>
      <c r="F460" s="143"/>
      <c r="G460" s="155"/>
      <c r="H460" s="156"/>
      <c r="I460" s="157"/>
      <c r="J460" s="156"/>
      <c r="K460" s="143"/>
      <c r="L460" s="147" t="str">
        <f t="shared" si="14"/>
        <v/>
      </c>
      <c r="M460" s="148" t="str">
        <f t="shared" si="15"/>
        <v/>
      </c>
    </row>
    <row r="461" spans="1:13" x14ac:dyDescent="0.2">
      <c r="A461" s="16" t="s">
        <v>641</v>
      </c>
      <c r="B461" s="143"/>
      <c r="C461" s="144"/>
      <c r="D461" s="143"/>
      <c r="E461" s="143"/>
      <c r="F461" s="143"/>
      <c r="G461" s="155"/>
      <c r="H461" s="156"/>
      <c r="I461" s="157"/>
      <c r="J461" s="156"/>
      <c r="K461" s="143"/>
      <c r="L461" s="147" t="str">
        <f t="shared" ref="L461:L524" si="16">IF(H461&lt;&gt;"",H461/G461,"")</f>
        <v/>
      </c>
      <c r="M461" s="148" t="str">
        <f t="shared" ref="M461:M524" si="17">IF(H461&lt;&gt;"",(H461-J461)*I461,"")</f>
        <v/>
      </c>
    </row>
    <row r="462" spans="1:13" x14ac:dyDescent="0.2">
      <c r="A462" s="16" t="s">
        <v>642</v>
      </c>
      <c r="B462" s="143"/>
      <c r="C462" s="144"/>
      <c r="D462" s="143"/>
      <c r="E462" s="143"/>
      <c r="F462" s="143"/>
      <c r="G462" s="155"/>
      <c r="H462" s="156"/>
      <c r="I462" s="157"/>
      <c r="J462" s="156"/>
      <c r="K462" s="143"/>
      <c r="L462" s="147" t="str">
        <f t="shared" si="16"/>
        <v/>
      </c>
      <c r="M462" s="148" t="str">
        <f t="shared" si="17"/>
        <v/>
      </c>
    </row>
    <row r="463" spans="1:13" x14ac:dyDescent="0.2">
      <c r="A463" s="16" t="s">
        <v>643</v>
      </c>
      <c r="B463" s="143"/>
      <c r="C463" s="144"/>
      <c r="D463" s="143"/>
      <c r="E463" s="143"/>
      <c r="F463" s="143"/>
      <c r="G463" s="155"/>
      <c r="H463" s="156"/>
      <c r="I463" s="157"/>
      <c r="J463" s="156"/>
      <c r="K463" s="143"/>
      <c r="L463" s="147" t="str">
        <f t="shared" si="16"/>
        <v/>
      </c>
      <c r="M463" s="148" t="str">
        <f t="shared" si="17"/>
        <v/>
      </c>
    </row>
    <row r="464" spans="1:13" x14ac:dyDescent="0.2">
      <c r="A464" s="16" t="s">
        <v>644</v>
      </c>
      <c r="B464" s="143"/>
      <c r="C464" s="144"/>
      <c r="D464" s="143"/>
      <c r="E464" s="143"/>
      <c r="F464" s="143"/>
      <c r="G464" s="155"/>
      <c r="H464" s="156"/>
      <c r="I464" s="157"/>
      <c r="J464" s="156"/>
      <c r="K464" s="143"/>
      <c r="L464" s="147" t="str">
        <f t="shared" si="16"/>
        <v/>
      </c>
      <c r="M464" s="148" t="str">
        <f t="shared" si="17"/>
        <v/>
      </c>
    </row>
    <row r="465" spans="1:13" x14ac:dyDescent="0.2">
      <c r="A465" s="16" t="s">
        <v>645</v>
      </c>
      <c r="B465" s="143"/>
      <c r="C465" s="144"/>
      <c r="D465" s="143"/>
      <c r="E465" s="143"/>
      <c r="F465" s="143"/>
      <c r="G465" s="155"/>
      <c r="H465" s="156"/>
      <c r="I465" s="157"/>
      <c r="J465" s="156"/>
      <c r="K465" s="143"/>
      <c r="L465" s="147" t="str">
        <f t="shared" si="16"/>
        <v/>
      </c>
      <c r="M465" s="148" t="str">
        <f t="shared" si="17"/>
        <v/>
      </c>
    </row>
    <row r="466" spans="1:13" x14ac:dyDescent="0.2">
      <c r="A466" s="16" t="s">
        <v>646</v>
      </c>
      <c r="B466" s="143"/>
      <c r="C466" s="144"/>
      <c r="D466" s="143"/>
      <c r="E466" s="143"/>
      <c r="F466" s="143"/>
      <c r="G466" s="155"/>
      <c r="H466" s="156"/>
      <c r="I466" s="157"/>
      <c r="J466" s="156"/>
      <c r="K466" s="143"/>
      <c r="L466" s="147" t="str">
        <f t="shared" si="16"/>
        <v/>
      </c>
      <c r="M466" s="148" t="str">
        <f t="shared" si="17"/>
        <v/>
      </c>
    </row>
    <row r="467" spans="1:13" x14ac:dyDescent="0.2">
      <c r="A467" s="16" t="s">
        <v>647</v>
      </c>
      <c r="B467" s="143"/>
      <c r="C467" s="144"/>
      <c r="D467" s="143"/>
      <c r="E467" s="143"/>
      <c r="F467" s="143"/>
      <c r="G467" s="155"/>
      <c r="H467" s="156"/>
      <c r="I467" s="157"/>
      <c r="J467" s="156"/>
      <c r="K467" s="143"/>
      <c r="L467" s="147" t="str">
        <f t="shared" si="16"/>
        <v/>
      </c>
      <c r="M467" s="148" t="str">
        <f t="shared" si="17"/>
        <v/>
      </c>
    </row>
    <row r="468" spans="1:13" x14ac:dyDescent="0.2">
      <c r="A468" s="16" t="s">
        <v>648</v>
      </c>
      <c r="B468" s="143"/>
      <c r="C468" s="144"/>
      <c r="D468" s="143"/>
      <c r="E468" s="143"/>
      <c r="F468" s="143"/>
      <c r="G468" s="155"/>
      <c r="H468" s="156"/>
      <c r="I468" s="157"/>
      <c r="J468" s="156"/>
      <c r="K468" s="143"/>
      <c r="L468" s="147" t="str">
        <f t="shared" si="16"/>
        <v/>
      </c>
      <c r="M468" s="148" t="str">
        <f t="shared" si="17"/>
        <v/>
      </c>
    </row>
    <row r="469" spans="1:13" x14ac:dyDescent="0.2">
      <c r="A469" s="16" t="s">
        <v>649</v>
      </c>
      <c r="B469" s="143"/>
      <c r="C469" s="144"/>
      <c r="D469" s="143"/>
      <c r="E469" s="143"/>
      <c r="F469" s="143"/>
      <c r="G469" s="155"/>
      <c r="H469" s="156"/>
      <c r="I469" s="157"/>
      <c r="J469" s="156"/>
      <c r="K469" s="143"/>
      <c r="L469" s="147" t="str">
        <f t="shared" si="16"/>
        <v/>
      </c>
      <c r="M469" s="148" t="str">
        <f t="shared" si="17"/>
        <v/>
      </c>
    </row>
    <row r="470" spans="1:13" x14ac:dyDescent="0.2">
      <c r="A470" s="16" t="s">
        <v>650</v>
      </c>
      <c r="B470" s="143"/>
      <c r="C470" s="144"/>
      <c r="D470" s="143"/>
      <c r="E470" s="143"/>
      <c r="F470" s="143"/>
      <c r="G470" s="155"/>
      <c r="H470" s="156"/>
      <c r="I470" s="157"/>
      <c r="J470" s="156"/>
      <c r="K470" s="143"/>
      <c r="L470" s="147" t="str">
        <f t="shared" si="16"/>
        <v/>
      </c>
      <c r="M470" s="148" t="str">
        <f t="shared" si="17"/>
        <v/>
      </c>
    </row>
    <row r="471" spans="1:13" x14ac:dyDescent="0.2">
      <c r="A471" s="16" t="s">
        <v>651</v>
      </c>
      <c r="B471" s="143"/>
      <c r="C471" s="144"/>
      <c r="D471" s="143"/>
      <c r="E471" s="143"/>
      <c r="F471" s="143"/>
      <c r="G471" s="155"/>
      <c r="H471" s="156"/>
      <c r="I471" s="157"/>
      <c r="J471" s="156"/>
      <c r="K471" s="143"/>
      <c r="L471" s="147" t="str">
        <f t="shared" si="16"/>
        <v/>
      </c>
      <c r="M471" s="148" t="str">
        <f t="shared" si="17"/>
        <v/>
      </c>
    </row>
    <row r="472" spans="1:13" x14ac:dyDescent="0.2">
      <c r="A472" s="16" t="s">
        <v>652</v>
      </c>
      <c r="B472" s="143"/>
      <c r="C472" s="144"/>
      <c r="D472" s="143"/>
      <c r="E472" s="143"/>
      <c r="F472" s="143"/>
      <c r="G472" s="155"/>
      <c r="H472" s="156"/>
      <c r="I472" s="157"/>
      <c r="J472" s="156"/>
      <c r="K472" s="143"/>
      <c r="L472" s="147" t="str">
        <f t="shared" si="16"/>
        <v/>
      </c>
      <c r="M472" s="148" t="str">
        <f t="shared" si="17"/>
        <v/>
      </c>
    </row>
    <row r="473" spans="1:13" x14ac:dyDescent="0.2">
      <c r="A473" s="16" t="s">
        <v>653</v>
      </c>
      <c r="B473" s="143"/>
      <c r="C473" s="144"/>
      <c r="D473" s="143"/>
      <c r="E473" s="143"/>
      <c r="F473" s="143"/>
      <c r="G473" s="155"/>
      <c r="H473" s="156"/>
      <c r="I473" s="157"/>
      <c r="J473" s="156"/>
      <c r="K473" s="143"/>
      <c r="L473" s="147" t="str">
        <f t="shared" si="16"/>
        <v/>
      </c>
      <c r="M473" s="148" t="str">
        <f t="shared" si="17"/>
        <v/>
      </c>
    </row>
    <row r="474" spans="1:13" x14ac:dyDescent="0.2">
      <c r="A474" s="16" t="s">
        <v>654</v>
      </c>
      <c r="B474" s="143"/>
      <c r="C474" s="144"/>
      <c r="D474" s="143"/>
      <c r="E474" s="143"/>
      <c r="F474" s="143"/>
      <c r="G474" s="155"/>
      <c r="H474" s="156"/>
      <c r="I474" s="157"/>
      <c r="J474" s="156"/>
      <c r="K474" s="143"/>
      <c r="L474" s="147" t="str">
        <f t="shared" si="16"/>
        <v/>
      </c>
      <c r="M474" s="148" t="str">
        <f t="shared" si="17"/>
        <v/>
      </c>
    </row>
    <row r="475" spans="1:13" x14ac:dyDescent="0.2">
      <c r="A475" s="16" t="s">
        <v>655</v>
      </c>
      <c r="B475" s="143"/>
      <c r="C475" s="144"/>
      <c r="D475" s="143"/>
      <c r="E475" s="143"/>
      <c r="F475" s="143"/>
      <c r="G475" s="155"/>
      <c r="H475" s="156"/>
      <c r="I475" s="157"/>
      <c r="J475" s="156"/>
      <c r="K475" s="143"/>
      <c r="L475" s="147" t="str">
        <f t="shared" si="16"/>
        <v/>
      </c>
      <c r="M475" s="148" t="str">
        <f t="shared" si="17"/>
        <v/>
      </c>
    </row>
    <row r="476" spans="1:13" x14ac:dyDescent="0.2">
      <c r="A476" s="16" t="s">
        <v>656</v>
      </c>
      <c r="B476" s="143"/>
      <c r="C476" s="144"/>
      <c r="D476" s="143"/>
      <c r="E476" s="143"/>
      <c r="F476" s="143"/>
      <c r="G476" s="155"/>
      <c r="H476" s="156"/>
      <c r="I476" s="157"/>
      <c r="J476" s="156"/>
      <c r="K476" s="143"/>
      <c r="L476" s="147" t="str">
        <f t="shared" si="16"/>
        <v/>
      </c>
      <c r="M476" s="148" t="str">
        <f t="shared" si="17"/>
        <v/>
      </c>
    </row>
    <row r="477" spans="1:13" x14ac:dyDescent="0.2">
      <c r="A477" s="16" t="s">
        <v>657</v>
      </c>
      <c r="B477" s="143"/>
      <c r="C477" s="144"/>
      <c r="D477" s="143"/>
      <c r="E477" s="143"/>
      <c r="F477" s="143"/>
      <c r="G477" s="155"/>
      <c r="H477" s="156"/>
      <c r="I477" s="157"/>
      <c r="J477" s="156"/>
      <c r="K477" s="143"/>
      <c r="L477" s="147" t="str">
        <f t="shared" si="16"/>
        <v/>
      </c>
      <c r="M477" s="148" t="str">
        <f t="shared" si="17"/>
        <v/>
      </c>
    </row>
    <row r="478" spans="1:13" x14ac:dyDescent="0.2">
      <c r="A478" s="16" t="s">
        <v>658</v>
      </c>
      <c r="B478" s="143"/>
      <c r="C478" s="144"/>
      <c r="D478" s="143"/>
      <c r="E478" s="143"/>
      <c r="F478" s="143"/>
      <c r="G478" s="155"/>
      <c r="H478" s="156"/>
      <c r="I478" s="157"/>
      <c r="J478" s="156"/>
      <c r="K478" s="143"/>
      <c r="L478" s="147" t="str">
        <f t="shared" si="16"/>
        <v/>
      </c>
      <c r="M478" s="148" t="str">
        <f t="shared" si="17"/>
        <v/>
      </c>
    </row>
    <row r="479" spans="1:13" x14ac:dyDescent="0.2">
      <c r="A479" s="16" t="s">
        <v>659</v>
      </c>
      <c r="B479" s="143"/>
      <c r="C479" s="144"/>
      <c r="D479" s="143"/>
      <c r="E479" s="143"/>
      <c r="F479" s="143"/>
      <c r="G479" s="155"/>
      <c r="H479" s="156"/>
      <c r="I479" s="157"/>
      <c r="J479" s="156"/>
      <c r="K479" s="143"/>
      <c r="L479" s="147" t="str">
        <f t="shared" si="16"/>
        <v/>
      </c>
      <c r="M479" s="148" t="str">
        <f t="shared" si="17"/>
        <v/>
      </c>
    </row>
    <row r="480" spans="1:13" x14ac:dyDescent="0.2">
      <c r="A480" s="16" t="s">
        <v>660</v>
      </c>
      <c r="B480" s="143"/>
      <c r="C480" s="144"/>
      <c r="D480" s="143"/>
      <c r="E480" s="143"/>
      <c r="F480" s="143"/>
      <c r="G480" s="155"/>
      <c r="H480" s="156"/>
      <c r="I480" s="157"/>
      <c r="J480" s="156"/>
      <c r="K480" s="143"/>
      <c r="L480" s="147" t="str">
        <f t="shared" si="16"/>
        <v/>
      </c>
      <c r="M480" s="148" t="str">
        <f t="shared" si="17"/>
        <v/>
      </c>
    </row>
    <row r="481" spans="1:13" x14ac:dyDescent="0.2">
      <c r="A481" s="16" t="s">
        <v>661</v>
      </c>
      <c r="B481" s="143"/>
      <c r="C481" s="144"/>
      <c r="D481" s="143"/>
      <c r="E481" s="143"/>
      <c r="F481" s="143"/>
      <c r="G481" s="155"/>
      <c r="H481" s="156"/>
      <c r="I481" s="157"/>
      <c r="J481" s="156"/>
      <c r="K481" s="143"/>
      <c r="L481" s="147" t="str">
        <f t="shared" si="16"/>
        <v/>
      </c>
      <c r="M481" s="148" t="str">
        <f t="shared" si="17"/>
        <v/>
      </c>
    </row>
    <row r="482" spans="1:13" x14ac:dyDescent="0.2">
      <c r="A482" s="16" t="s">
        <v>662</v>
      </c>
      <c r="B482" s="143"/>
      <c r="C482" s="144"/>
      <c r="D482" s="143"/>
      <c r="E482" s="143"/>
      <c r="F482" s="143"/>
      <c r="G482" s="155"/>
      <c r="H482" s="156"/>
      <c r="I482" s="157"/>
      <c r="J482" s="156"/>
      <c r="K482" s="143"/>
      <c r="L482" s="147" t="str">
        <f t="shared" si="16"/>
        <v/>
      </c>
      <c r="M482" s="148" t="str">
        <f t="shared" si="17"/>
        <v/>
      </c>
    </row>
    <row r="483" spans="1:13" x14ac:dyDescent="0.2">
      <c r="A483" s="16" t="s">
        <v>663</v>
      </c>
      <c r="B483" s="143"/>
      <c r="C483" s="144"/>
      <c r="D483" s="143"/>
      <c r="E483" s="143"/>
      <c r="F483" s="143"/>
      <c r="G483" s="155"/>
      <c r="H483" s="156"/>
      <c r="I483" s="157"/>
      <c r="J483" s="156"/>
      <c r="K483" s="143"/>
      <c r="L483" s="147" t="str">
        <f t="shared" si="16"/>
        <v/>
      </c>
      <c r="M483" s="148" t="str">
        <f t="shared" si="17"/>
        <v/>
      </c>
    </row>
    <row r="484" spans="1:13" x14ac:dyDescent="0.2">
      <c r="A484" s="16" t="s">
        <v>664</v>
      </c>
      <c r="B484" s="143"/>
      <c r="C484" s="144"/>
      <c r="D484" s="143"/>
      <c r="E484" s="143"/>
      <c r="F484" s="143"/>
      <c r="G484" s="155"/>
      <c r="H484" s="156"/>
      <c r="I484" s="157"/>
      <c r="J484" s="156"/>
      <c r="K484" s="143"/>
      <c r="L484" s="147" t="str">
        <f t="shared" si="16"/>
        <v/>
      </c>
      <c r="M484" s="148" t="str">
        <f t="shared" si="17"/>
        <v/>
      </c>
    </row>
    <row r="485" spans="1:13" x14ac:dyDescent="0.2">
      <c r="A485" s="16" t="s">
        <v>665</v>
      </c>
      <c r="B485" s="143"/>
      <c r="C485" s="144"/>
      <c r="D485" s="143"/>
      <c r="E485" s="143"/>
      <c r="F485" s="143"/>
      <c r="G485" s="155"/>
      <c r="H485" s="156"/>
      <c r="I485" s="157"/>
      <c r="J485" s="156"/>
      <c r="K485" s="143"/>
      <c r="L485" s="147" t="str">
        <f t="shared" si="16"/>
        <v/>
      </c>
      <c r="M485" s="148" t="str">
        <f t="shared" si="17"/>
        <v/>
      </c>
    </row>
    <row r="486" spans="1:13" x14ac:dyDescent="0.2">
      <c r="A486" s="16" t="s">
        <v>666</v>
      </c>
      <c r="B486" s="143"/>
      <c r="C486" s="144"/>
      <c r="D486" s="143"/>
      <c r="E486" s="143"/>
      <c r="F486" s="143"/>
      <c r="G486" s="155"/>
      <c r="H486" s="156"/>
      <c r="I486" s="157"/>
      <c r="J486" s="156"/>
      <c r="K486" s="143"/>
      <c r="L486" s="147" t="str">
        <f t="shared" si="16"/>
        <v/>
      </c>
      <c r="M486" s="148" t="str">
        <f t="shared" si="17"/>
        <v/>
      </c>
    </row>
    <row r="487" spans="1:13" x14ac:dyDescent="0.2">
      <c r="A487" s="16" t="s">
        <v>667</v>
      </c>
      <c r="B487" s="143"/>
      <c r="C487" s="144"/>
      <c r="D487" s="143"/>
      <c r="E487" s="143"/>
      <c r="F487" s="143"/>
      <c r="G487" s="155"/>
      <c r="H487" s="156"/>
      <c r="I487" s="157"/>
      <c r="J487" s="156"/>
      <c r="K487" s="143"/>
      <c r="L487" s="147" t="str">
        <f t="shared" si="16"/>
        <v/>
      </c>
      <c r="M487" s="148" t="str">
        <f t="shared" si="17"/>
        <v/>
      </c>
    </row>
    <row r="488" spans="1:13" x14ac:dyDescent="0.2">
      <c r="A488" s="16" t="s">
        <v>668</v>
      </c>
      <c r="B488" s="143"/>
      <c r="C488" s="144"/>
      <c r="D488" s="143"/>
      <c r="E488" s="143"/>
      <c r="F488" s="143"/>
      <c r="G488" s="155"/>
      <c r="H488" s="156"/>
      <c r="I488" s="157"/>
      <c r="J488" s="156"/>
      <c r="K488" s="143"/>
      <c r="L488" s="147" t="str">
        <f t="shared" si="16"/>
        <v/>
      </c>
      <c r="M488" s="148" t="str">
        <f t="shared" si="17"/>
        <v/>
      </c>
    </row>
    <row r="489" spans="1:13" x14ac:dyDescent="0.2">
      <c r="A489" s="16" t="s">
        <v>669</v>
      </c>
      <c r="B489" s="143"/>
      <c r="C489" s="144"/>
      <c r="D489" s="143"/>
      <c r="E489" s="143"/>
      <c r="F489" s="143"/>
      <c r="G489" s="155"/>
      <c r="H489" s="156"/>
      <c r="I489" s="157"/>
      <c r="J489" s="156"/>
      <c r="K489" s="143"/>
      <c r="L489" s="147" t="str">
        <f t="shared" si="16"/>
        <v/>
      </c>
      <c r="M489" s="148" t="str">
        <f t="shared" si="17"/>
        <v/>
      </c>
    </row>
    <row r="490" spans="1:13" x14ac:dyDescent="0.2">
      <c r="A490" s="16" t="s">
        <v>670</v>
      </c>
      <c r="B490" s="143"/>
      <c r="C490" s="144"/>
      <c r="D490" s="143"/>
      <c r="E490" s="143"/>
      <c r="F490" s="143"/>
      <c r="G490" s="155"/>
      <c r="H490" s="156"/>
      <c r="I490" s="157"/>
      <c r="J490" s="156"/>
      <c r="K490" s="143"/>
      <c r="L490" s="147" t="str">
        <f t="shared" si="16"/>
        <v/>
      </c>
      <c r="M490" s="148" t="str">
        <f t="shared" si="17"/>
        <v/>
      </c>
    </row>
    <row r="491" spans="1:13" x14ac:dyDescent="0.2">
      <c r="A491" s="16" t="s">
        <v>671</v>
      </c>
      <c r="B491" s="143"/>
      <c r="C491" s="144"/>
      <c r="D491" s="143"/>
      <c r="E491" s="143"/>
      <c r="F491" s="143"/>
      <c r="G491" s="155"/>
      <c r="H491" s="156"/>
      <c r="I491" s="157"/>
      <c r="J491" s="156"/>
      <c r="K491" s="143"/>
      <c r="L491" s="147" t="str">
        <f t="shared" si="16"/>
        <v/>
      </c>
      <c r="M491" s="148" t="str">
        <f t="shared" si="17"/>
        <v/>
      </c>
    </row>
    <row r="492" spans="1:13" x14ac:dyDescent="0.2">
      <c r="A492" s="16" t="s">
        <v>672</v>
      </c>
      <c r="B492" s="143"/>
      <c r="C492" s="144"/>
      <c r="D492" s="143"/>
      <c r="E492" s="143"/>
      <c r="F492" s="143"/>
      <c r="G492" s="155"/>
      <c r="H492" s="156"/>
      <c r="I492" s="157"/>
      <c r="J492" s="156"/>
      <c r="K492" s="143"/>
      <c r="L492" s="147" t="str">
        <f t="shared" si="16"/>
        <v/>
      </c>
      <c r="M492" s="148" t="str">
        <f t="shared" si="17"/>
        <v/>
      </c>
    </row>
    <row r="493" spans="1:13" x14ac:dyDescent="0.2">
      <c r="A493" s="16" t="s">
        <v>673</v>
      </c>
      <c r="B493" s="143"/>
      <c r="C493" s="144"/>
      <c r="D493" s="143"/>
      <c r="E493" s="143"/>
      <c r="F493" s="143"/>
      <c r="G493" s="155"/>
      <c r="H493" s="156"/>
      <c r="I493" s="157"/>
      <c r="J493" s="156"/>
      <c r="K493" s="143"/>
      <c r="L493" s="147" t="str">
        <f t="shared" si="16"/>
        <v/>
      </c>
      <c r="M493" s="148" t="str">
        <f t="shared" si="17"/>
        <v/>
      </c>
    </row>
    <row r="494" spans="1:13" x14ac:dyDescent="0.2">
      <c r="A494" s="16" t="s">
        <v>674</v>
      </c>
      <c r="B494" s="143"/>
      <c r="C494" s="144"/>
      <c r="D494" s="143"/>
      <c r="E494" s="143"/>
      <c r="F494" s="143"/>
      <c r="G494" s="155"/>
      <c r="H494" s="156"/>
      <c r="I494" s="157"/>
      <c r="J494" s="156"/>
      <c r="K494" s="143"/>
      <c r="L494" s="147" t="str">
        <f t="shared" si="16"/>
        <v/>
      </c>
      <c r="M494" s="148" t="str">
        <f t="shared" si="17"/>
        <v/>
      </c>
    </row>
    <row r="495" spans="1:13" x14ac:dyDescent="0.2">
      <c r="A495" s="16" t="s">
        <v>675</v>
      </c>
      <c r="B495" s="143"/>
      <c r="C495" s="144"/>
      <c r="D495" s="143"/>
      <c r="E495" s="143"/>
      <c r="F495" s="143"/>
      <c r="G495" s="155"/>
      <c r="H495" s="156"/>
      <c r="I495" s="157"/>
      <c r="J495" s="156"/>
      <c r="K495" s="143"/>
      <c r="L495" s="147" t="str">
        <f t="shared" si="16"/>
        <v/>
      </c>
      <c r="M495" s="148" t="str">
        <f t="shared" si="17"/>
        <v/>
      </c>
    </row>
    <row r="496" spans="1:13" x14ac:dyDescent="0.2">
      <c r="A496" s="16" t="s">
        <v>676</v>
      </c>
      <c r="B496" s="143"/>
      <c r="C496" s="144"/>
      <c r="D496" s="143"/>
      <c r="E496" s="143"/>
      <c r="F496" s="143"/>
      <c r="G496" s="155"/>
      <c r="H496" s="156"/>
      <c r="I496" s="157"/>
      <c r="J496" s="156"/>
      <c r="K496" s="143"/>
      <c r="L496" s="147" t="str">
        <f t="shared" si="16"/>
        <v/>
      </c>
      <c r="M496" s="148" t="str">
        <f t="shared" si="17"/>
        <v/>
      </c>
    </row>
    <row r="497" spans="1:13" x14ac:dyDescent="0.2">
      <c r="A497" s="16" t="s">
        <v>677</v>
      </c>
      <c r="B497" s="143"/>
      <c r="C497" s="144"/>
      <c r="D497" s="143"/>
      <c r="E497" s="143"/>
      <c r="F497" s="143"/>
      <c r="G497" s="155"/>
      <c r="H497" s="156"/>
      <c r="I497" s="157"/>
      <c r="J497" s="156"/>
      <c r="K497" s="143"/>
      <c r="L497" s="147" t="str">
        <f t="shared" si="16"/>
        <v/>
      </c>
      <c r="M497" s="148" t="str">
        <f t="shared" si="17"/>
        <v/>
      </c>
    </row>
    <row r="498" spans="1:13" x14ac:dyDescent="0.2">
      <c r="A498" s="16" t="s">
        <v>678</v>
      </c>
      <c r="B498" s="143"/>
      <c r="C498" s="144"/>
      <c r="D498" s="143"/>
      <c r="E498" s="143"/>
      <c r="F498" s="143"/>
      <c r="G498" s="155"/>
      <c r="H498" s="156"/>
      <c r="I498" s="157"/>
      <c r="J498" s="156"/>
      <c r="K498" s="143"/>
      <c r="L498" s="147" t="str">
        <f t="shared" si="16"/>
        <v/>
      </c>
      <c r="M498" s="148" t="str">
        <f t="shared" si="17"/>
        <v/>
      </c>
    </row>
    <row r="499" spans="1:13" x14ac:dyDescent="0.2">
      <c r="A499" s="16" t="s">
        <v>679</v>
      </c>
      <c r="B499" s="143"/>
      <c r="C499" s="144"/>
      <c r="D499" s="143"/>
      <c r="E499" s="143"/>
      <c r="F499" s="143"/>
      <c r="G499" s="155"/>
      <c r="H499" s="156"/>
      <c r="I499" s="157"/>
      <c r="J499" s="156"/>
      <c r="K499" s="143"/>
      <c r="L499" s="147" t="str">
        <f t="shared" si="16"/>
        <v/>
      </c>
      <c r="M499" s="148" t="str">
        <f t="shared" si="17"/>
        <v/>
      </c>
    </row>
    <row r="500" spans="1:13" x14ac:dyDescent="0.2">
      <c r="A500" s="16" t="s">
        <v>680</v>
      </c>
      <c r="B500" s="143"/>
      <c r="C500" s="144"/>
      <c r="D500" s="143"/>
      <c r="E500" s="143"/>
      <c r="F500" s="143"/>
      <c r="G500" s="155"/>
      <c r="H500" s="156"/>
      <c r="I500" s="157"/>
      <c r="J500" s="156"/>
      <c r="K500" s="143"/>
      <c r="L500" s="147" t="str">
        <f t="shared" si="16"/>
        <v/>
      </c>
      <c r="M500" s="148" t="str">
        <f t="shared" si="17"/>
        <v/>
      </c>
    </row>
    <row r="501" spans="1:13" x14ac:dyDescent="0.2">
      <c r="A501" s="16" t="s">
        <v>681</v>
      </c>
      <c r="B501" s="143"/>
      <c r="C501" s="144"/>
      <c r="D501" s="143"/>
      <c r="E501" s="143"/>
      <c r="F501" s="143"/>
      <c r="G501" s="155"/>
      <c r="H501" s="156"/>
      <c r="I501" s="157"/>
      <c r="J501" s="156"/>
      <c r="K501" s="143"/>
      <c r="L501" s="147" t="str">
        <f t="shared" si="16"/>
        <v/>
      </c>
      <c r="M501" s="148" t="str">
        <f t="shared" si="17"/>
        <v/>
      </c>
    </row>
    <row r="502" spans="1:13" x14ac:dyDescent="0.2">
      <c r="A502" s="16" t="s">
        <v>682</v>
      </c>
      <c r="B502" s="143"/>
      <c r="C502" s="144"/>
      <c r="D502" s="143"/>
      <c r="E502" s="143"/>
      <c r="F502" s="143"/>
      <c r="G502" s="155"/>
      <c r="H502" s="156"/>
      <c r="I502" s="157"/>
      <c r="J502" s="156"/>
      <c r="K502" s="143"/>
      <c r="L502" s="147" t="str">
        <f t="shared" si="16"/>
        <v/>
      </c>
      <c r="M502" s="148" t="str">
        <f t="shared" si="17"/>
        <v/>
      </c>
    </row>
    <row r="503" spans="1:13" x14ac:dyDescent="0.2">
      <c r="A503" s="16" t="s">
        <v>683</v>
      </c>
      <c r="B503" s="143"/>
      <c r="C503" s="144"/>
      <c r="D503" s="143"/>
      <c r="E503" s="143"/>
      <c r="F503" s="143"/>
      <c r="G503" s="155"/>
      <c r="H503" s="156"/>
      <c r="I503" s="157"/>
      <c r="J503" s="156"/>
      <c r="K503" s="143"/>
      <c r="L503" s="147" t="str">
        <f t="shared" si="16"/>
        <v/>
      </c>
      <c r="M503" s="148" t="str">
        <f t="shared" si="17"/>
        <v/>
      </c>
    </row>
    <row r="504" spans="1:13" x14ac:dyDescent="0.2">
      <c r="A504" s="16" t="s">
        <v>684</v>
      </c>
      <c r="B504" s="143"/>
      <c r="C504" s="144"/>
      <c r="D504" s="143"/>
      <c r="E504" s="143"/>
      <c r="F504" s="143"/>
      <c r="G504" s="155"/>
      <c r="H504" s="156"/>
      <c r="I504" s="157"/>
      <c r="J504" s="156"/>
      <c r="K504" s="143"/>
      <c r="L504" s="147" t="str">
        <f t="shared" si="16"/>
        <v/>
      </c>
      <c r="M504" s="148" t="str">
        <f t="shared" si="17"/>
        <v/>
      </c>
    </row>
    <row r="505" spans="1:13" x14ac:dyDescent="0.2">
      <c r="A505" s="16" t="s">
        <v>685</v>
      </c>
      <c r="B505" s="143"/>
      <c r="C505" s="144"/>
      <c r="D505" s="143"/>
      <c r="E505" s="143"/>
      <c r="F505" s="143"/>
      <c r="G505" s="155"/>
      <c r="H505" s="156"/>
      <c r="I505" s="157"/>
      <c r="J505" s="156"/>
      <c r="K505" s="143"/>
      <c r="L505" s="147" t="str">
        <f t="shared" si="16"/>
        <v/>
      </c>
      <c r="M505" s="148" t="str">
        <f t="shared" si="17"/>
        <v/>
      </c>
    </row>
    <row r="506" spans="1:13" x14ac:dyDescent="0.2">
      <c r="A506" s="16" t="s">
        <v>686</v>
      </c>
      <c r="B506" s="143"/>
      <c r="C506" s="144"/>
      <c r="D506" s="143"/>
      <c r="E506" s="143"/>
      <c r="F506" s="143"/>
      <c r="G506" s="155"/>
      <c r="H506" s="156"/>
      <c r="I506" s="157"/>
      <c r="J506" s="156"/>
      <c r="K506" s="143"/>
      <c r="L506" s="147" t="str">
        <f t="shared" si="16"/>
        <v/>
      </c>
      <c r="M506" s="148" t="str">
        <f t="shared" si="17"/>
        <v/>
      </c>
    </row>
    <row r="507" spans="1:13" x14ac:dyDescent="0.2">
      <c r="A507" s="16" t="s">
        <v>687</v>
      </c>
      <c r="B507" s="143"/>
      <c r="C507" s="144"/>
      <c r="D507" s="143"/>
      <c r="E507" s="143"/>
      <c r="F507" s="143"/>
      <c r="G507" s="155"/>
      <c r="H507" s="156"/>
      <c r="I507" s="157"/>
      <c r="J507" s="156"/>
      <c r="K507" s="143"/>
      <c r="L507" s="147" t="str">
        <f t="shared" si="16"/>
        <v/>
      </c>
      <c r="M507" s="148" t="str">
        <f t="shared" si="17"/>
        <v/>
      </c>
    </row>
    <row r="508" spans="1:13" x14ac:dyDescent="0.2">
      <c r="A508" s="16" t="s">
        <v>688</v>
      </c>
      <c r="B508" s="143"/>
      <c r="C508" s="144"/>
      <c r="D508" s="143"/>
      <c r="E508" s="143"/>
      <c r="F508" s="143"/>
      <c r="G508" s="155"/>
      <c r="H508" s="156"/>
      <c r="I508" s="157"/>
      <c r="J508" s="156"/>
      <c r="K508" s="143"/>
      <c r="L508" s="147" t="str">
        <f t="shared" si="16"/>
        <v/>
      </c>
      <c r="M508" s="148" t="str">
        <f t="shared" si="17"/>
        <v/>
      </c>
    </row>
    <row r="509" spans="1:13" x14ac:dyDescent="0.2">
      <c r="A509" s="16" t="s">
        <v>689</v>
      </c>
      <c r="B509" s="143"/>
      <c r="C509" s="144"/>
      <c r="D509" s="143"/>
      <c r="E509" s="143"/>
      <c r="F509" s="143"/>
      <c r="G509" s="155"/>
      <c r="H509" s="156"/>
      <c r="I509" s="157"/>
      <c r="J509" s="156"/>
      <c r="K509" s="143"/>
      <c r="L509" s="147" t="str">
        <f t="shared" si="16"/>
        <v/>
      </c>
      <c r="M509" s="148" t="str">
        <f t="shared" si="17"/>
        <v/>
      </c>
    </row>
    <row r="510" spans="1:13" x14ac:dyDescent="0.2">
      <c r="A510" s="16" t="s">
        <v>690</v>
      </c>
      <c r="B510" s="143"/>
      <c r="C510" s="144"/>
      <c r="D510" s="143"/>
      <c r="E510" s="143"/>
      <c r="F510" s="143"/>
      <c r="G510" s="155"/>
      <c r="H510" s="156"/>
      <c r="I510" s="157"/>
      <c r="J510" s="156"/>
      <c r="K510" s="143"/>
      <c r="L510" s="147" t="str">
        <f t="shared" si="16"/>
        <v/>
      </c>
      <c r="M510" s="148" t="str">
        <f t="shared" si="17"/>
        <v/>
      </c>
    </row>
    <row r="511" spans="1:13" x14ac:dyDescent="0.2">
      <c r="A511" s="16" t="s">
        <v>691</v>
      </c>
      <c r="B511" s="143"/>
      <c r="C511" s="144"/>
      <c r="D511" s="143"/>
      <c r="E511" s="143"/>
      <c r="F511" s="143"/>
      <c r="G511" s="155"/>
      <c r="H511" s="156"/>
      <c r="I511" s="157"/>
      <c r="J511" s="156"/>
      <c r="K511" s="143"/>
      <c r="L511" s="147" t="str">
        <f t="shared" si="16"/>
        <v/>
      </c>
      <c r="M511" s="148" t="str">
        <f t="shared" si="17"/>
        <v/>
      </c>
    </row>
    <row r="512" spans="1:13" x14ac:dyDescent="0.2">
      <c r="A512" s="16" t="s">
        <v>692</v>
      </c>
      <c r="B512" s="143"/>
      <c r="C512" s="144"/>
      <c r="D512" s="143"/>
      <c r="E512" s="143"/>
      <c r="F512" s="143"/>
      <c r="G512" s="155"/>
      <c r="H512" s="156"/>
      <c r="I512" s="157"/>
      <c r="J512" s="156"/>
      <c r="K512" s="143"/>
      <c r="L512" s="147" t="str">
        <f t="shared" si="16"/>
        <v/>
      </c>
      <c r="M512" s="148" t="str">
        <f t="shared" si="17"/>
        <v/>
      </c>
    </row>
    <row r="513" spans="1:13" x14ac:dyDescent="0.2">
      <c r="A513" s="16" t="s">
        <v>693</v>
      </c>
      <c r="B513" s="143"/>
      <c r="C513" s="144"/>
      <c r="D513" s="143"/>
      <c r="E513" s="143"/>
      <c r="F513" s="143"/>
      <c r="G513" s="155"/>
      <c r="H513" s="156"/>
      <c r="I513" s="157"/>
      <c r="J513" s="156"/>
      <c r="K513" s="143"/>
      <c r="L513" s="147" t="str">
        <f t="shared" si="16"/>
        <v/>
      </c>
      <c r="M513" s="148" t="str">
        <f t="shared" si="17"/>
        <v/>
      </c>
    </row>
    <row r="514" spans="1:13" x14ac:dyDescent="0.2">
      <c r="A514" s="16" t="s">
        <v>694</v>
      </c>
      <c r="B514" s="143"/>
      <c r="C514" s="144"/>
      <c r="D514" s="143"/>
      <c r="E514" s="143"/>
      <c r="F514" s="143"/>
      <c r="G514" s="155"/>
      <c r="H514" s="156"/>
      <c r="I514" s="157"/>
      <c r="J514" s="156"/>
      <c r="K514" s="143"/>
      <c r="L514" s="147" t="str">
        <f t="shared" si="16"/>
        <v/>
      </c>
      <c r="M514" s="148" t="str">
        <f t="shared" si="17"/>
        <v/>
      </c>
    </row>
    <row r="515" spans="1:13" x14ac:dyDescent="0.2">
      <c r="A515" s="16" t="s">
        <v>695</v>
      </c>
      <c r="B515" s="143"/>
      <c r="C515" s="144"/>
      <c r="D515" s="143"/>
      <c r="E515" s="143"/>
      <c r="F515" s="143"/>
      <c r="G515" s="155"/>
      <c r="H515" s="156"/>
      <c r="I515" s="157"/>
      <c r="J515" s="156"/>
      <c r="K515" s="143"/>
      <c r="L515" s="147" t="str">
        <f t="shared" si="16"/>
        <v/>
      </c>
      <c r="M515" s="148" t="str">
        <f t="shared" si="17"/>
        <v/>
      </c>
    </row>
    <row r="516" spans="1:13" x14ac:dyDescent="0.2">
      <c r="A516" s="16" t="s">
        <v>696</v>
      </c>
      <c r="B516" s="143"/>
      <c r="C516" s="144"/>
      <c r="D516" s="143"/>
      <c r="E516" s="143"/>
      <c r="F516" s="143"/>
      <c r="G516" s="155"/>
      <c r="H516" s="156"/>
      <c r="I516" s="157"/>
      <c r="J516" s="156"/>
      <c r="K516" s="143"/>
      <c r="L516" s="147" t="str">
        <f t="shared" si="16"/>
        <v/>
      </c>
      <c r="M516" s="148" t="str">
        <f t="shared" si="17"/>
        <v/>
      </c>
    </row>
    <row r="517" spans="1:13" x14ac:dyDescent="0.2">
      <c r="A517" s="16" t="s">
        <v>697</v>
      </c>
      <c r="B517" s="143"/>
      <c r="C517" s="144"/>
      <c r="D517" s="143"/>
      <c r="E517" s="143"/>
      <c r="F517" s="143"/>
      <c r="G517" s="155"/>
      <c r="H517" s="156"/>
      <c r="I517" s="157"/>
      <c r="J517" s="156"/>
      <c r="K517" s="143"/>
      <c r="L517" s="147" t="str">
        <f t="shared" si="16"/>
        <v/>
      </c>
      <c r="M517" s="148" t="str">
        <f t="shared" si="17"/>
        <v/>
      </c>
    </row>
    <row r="518" spans="1:13" x14ac:dyDescent="0.2">
      <c r="A518" s="16" t="s">
        <v>698</v>
      </c>
      <c r="B518" s="143"/>
      <c r="C518" s="144"/>
      <c r="D518" s="143"/>
      <c r="E518" s="143"/>
      <c r="F518" s="143"/>
      <c r="G518" s="155"/>
      <c r="H518" s="156"/>
      <c r="I518" s="157"/>
      <c r="J518" s="156"/>
      <c r="K518" s="143"/>
      <c r="L518" s="147" t="str">
        <f t="shared" si="16"/>
        <v/>
      </c>
      <c r="M518" s="148" t="str">
        <f t="shared" si="17"/>
        <v/>
      </c>
    </row>
    <row r="519" spans="1:13" x14ac:dyDescent="0.2">
      <c r="A519" s="16" t="s">
        <v>699</v>
      </c>
      <c r="B519" s="143"/>
      <c r="C519" s="144"/>
      <c r="D519" s="143"/>
      <c r="E519" s="143"/>
      <c r="F519" s="143"/>
      <c r="G519" s="155"/>
      <c r="H519" s="156"/>
      <c r="I519" s="157"/>
      <c r="J519" s="156"/>
      <c r="K519" s="143"/>
      <c r="L519" s="147" t="str">
        <f t="shared" si="16"/>
        <v/>
      </c>
      <c r="M519" s="148" t="str">
        <f t="shared" si="17"/>
        <v/>
      </c>
    </row>
    <row r="520" spans="1:13" x14ac:dyDescent="0.2">
      <c r="A520" s="16" t="s">
        <v>700</v>
      </c>
      <c r="B520" s="143"/>
      <c r="C520" s="144"/>
      <c r="D520" s="143"/>
      <c r="E520" s="143"/>
      <c r="F520" s="143"/>
      <c r="G520" s="155"/>
      <c r="H520" s="156"/>
      <c r="I520" s="157"/>
      <c r="J520" s="156"/>
      <c r="K520" s="143"/>
      <c r="L520" s="147" t="str">
        <f t="shared" si="16"/>
        <v/>
      </c>
      <c r="M520" s="148" t="str">
        <f t="shared" si="17"/>
        <v/>
      </c>
    </row>
    <row r="521" spans="1:13" x14ac:dyDescent="0.2">
      <c r="A521" s="16" t="s">
        <v>701</v>
      </c>
      <c r="B521" s="143"/>
      <c r="C521" s="144"/>
      <c r="D521" s="143"/>
      <c r="E521" s="143"/>
      <c r="F521" s="143"/>
      <c r="G521" s="155"/>
      <c r="H521" s="156"/>
      <c r="I521" s="157"/>
      <c r="J521" s="156"/>
      <c r="K521" s="143"/>
      <c r="L521" s="147" t="str">
        <f t="shared" si="16"/>
        <v/>
      </c>
      <c r="M521" s="148" t="str">
        <f t="shared" si="17"/>
        <v/>
      </c>
    </row>
    <row r="522" spans="1:13" x14ac:dyDescent="0.2">
      <c r="A522" s="16" t="s">
        <v>702</v>
      </c>
      <c r="B522" s="143"/>
      <c r="C522" s="144"/>
      <c r="D522" s="143"/>
      <c r="E522" s="143"/>
      <c r="F522" s="143"/>
      <c r="G522" s="155"/>
      <c r="H522" s="156"/>
      <c r="I522" s="157"/>
      <c r="J522" s="156"/>
      <c r="K522" s="143"/>
      <c r="L522" s="147" t="str">
        <f t="shared" si="16"/>
        <v/>
      </c>
      <c r="M522" s="148" t="str">
        <f t="shared" si="17"/>
        <v/>
      </c>
    </row>
    <row r="523" spans="1:13" x14ac:dyDescent="0.2">
      <c r="A523" s="16" t="s">
        <v>703</v>
      </c>
      <c r="B523" s="143"/>
      <c r="C523" s="144"/>
      <c r="D523" s="143"/>
      <c r="E523" s="143"/>
      <c r="F523" s="143"/>
      <c r="G523" s="155"/>
      <c r="H523" s="156"/>
      <c r="I523" s="157"/>
      <c r="J523" s="156"/>
      <c r="K523" s="143"/>
      <c r="L523" s="147" t="str">
        <f t="shared" si="16"/>
        <v/>
      </c>
      <c r="M523" s="148" t="str">
        <f t="shared" si="17"/>
        <v/>
      </c>
    </row>
    <row r="524" spans="1:13" x14ac:dyDescent="0.2">
      <c r="A524" s="16" t="s">
        <v>704</v>
      </c>
      <c r="B524" s="143"/>
      <c r="C524" s="144"/>
      <c r="D524" s="143"/>
      <c r="E524" s="143"/>
      <c r="F524" s="143"/>
      <c r="G524" s="155"/>
      <c r="H524" s="156"/>
      <c r="I524" s="157"/>
      <c r="J524" s="156"/>
      <c r="K524" s="143"/>
      <c r="L524" s="147" t="str">
        <f t="shared" si="16"/>
        <v/>
      </c>
      <c r="M524" s="148" t="str">
        <f t="shared" si="17"/>
        <v/>
      </c>
    </row>
    <row r="525" spans="1:13" x14ac:dyDescent="0.2">
      <c r="A525" s="16" t="s">
        <v>705</v>
      </c>
      <c r="B525" s="143"/>
      <c r="C525" s="144"/>
      <c r="D525" s="143"/>
      <c r="E525" s="143"/>
      <c r="F525" s="143"/>
      <c r="G525" s="155"/>
      <c r="H525" s="156"/>
      <c r="I525" s="157"/>
      <c r="J525" s="156"/>
      <c r="K525" s="143"/>
      <c r="L525" s="147" t="str">
        <f t="shared" ref="L525:L588" si="18">IF(H525&lt;&gt;"",H525/G525,"")</f>
        <v/>
      </c>
      <c r="M525" s="148" t="str">
        <f t="shared" ref="M525:M588" si="19">IF(H525&lt;&gt;"",(H525-J525)*I525,"")</f>
        <v/>
      </c>
    </row>
    <row r="526" spans="1:13" x14ac:dyDescent="0.2">
      <c r="A526" s="16" t="s">
        <v>706</v>
      </c>
      <c r="B526" s="143"/>
      <c r="C526" s="144"/>
      <c r="D526" s="143"/>
      <c r="E526" s="143"/>
      <c r="F526" s="143"/>
      <c r="G526" s="155"/>
      <c r="H526" s="156"/>
      <c r="I526" s="157"/>
      <c r="J526" s="156"/>
      <c r="K526" s="143"/>
      <c r="L526" s="147" t="str">
        <f t="shared" si="18"/>
        <v/>
      </c>
      <c r="M526" s="148" t="str">
        <f t="shared" si="19"/>
        <v/>
      </c>
    </row>
    <row r="527" spans="1:13" x14ac:dyDescent="0.2">
      <c r="A527" s="16" t="s">
        <v>707</v>
      </c>
      <c r="B527" s="143"/>
      <c r="C527" s="144"/>
      <c r="D527" s="143"/>
      <c r="E527" s="143"/>
      <c r="F527" s="143"/>
      <c r="G527" s="155"/>
      <c r="H527" s="156"/>
      <c r="I527" s="157"/>
      <c r="J527" s="156"/>
      <c r="K527" s="143"/>
      <c r="L527" s="147" t="str">
        <f t="shared" si="18"/>
        <v/>
      </c>
      <c r="M527" s="148" t="str">
        <f t="shared" si="19"/>
        <v/>
      </c>
    </row>
    <row r="528" spans="1:13" x14ac:dyDescent="0.2">
      <c r="A528" s="16" t="s">
        <v>708</v>
      </c>
      <c r="B528" s="143"/>
      <c r="C528" s="144"/>
      <c r="D528" s="143"/>
      <c r="E528" s="143"/>
      <c r="F528" s="143"/>
      <c r="G528" s="155"/>
      <c r="H528" s="156"/>
      <c r="I528" s="157"/>
      <c r="J528" s="156"/>
      <c r="K528" s="143"/>
      <c r="L528" s="147" t="str">
        <f t="shared" si="18"/>
        <v/>
      </c>
      <c r="M528" s="148" t="str">
        <f t="shared" si="19"/>
        <v/>
      </c>
    </row>
    <row r="529" spans="1:13" x14ac:dyDescent="0.2">
      <c r="A529" s="16" t="s">
        <v>709</v>
      </c>
      <c r="B529" s="143"/>
      <c r="C529" s="144"/>
      <c r="D529" s="143"/>
      <c r="E529" s="143"/>
      <c r="F529" s="143"/>
      <c r="G529" s="155"/>
      <c r="H529" s="156"/>
      <c r="I529" s="157"/>
      <c r="J529" s="156"/>
      <c r="K529" s="143"/>
      <c r="L529" s="147" t="str">
        <f t="shared" si="18"/>
        <v/>
      </c>
      <c r="M529" s="148" t="str">
        <f t="shared" si="19"/>
        <v/>
      </c>
    </row>
    <row r="530" spans="1:13" x14ac:dyDescent="0.2">
      <c r="A530" s="16" t="s">
        <v>710</v>
      </c>
      <c r="B530" s="143"/>
      <c r="C530" s="144"/>
      <c r="D530" s="143"/>
      <c r="E530" s="143"/>
      <c r="F530" s="143"/>
      <c r="G530" s="155"/>
      <c r="H530" s="156"/>
      <c r="I530" s="157"/>
      <c r="J530" s="156"/>
      <c r="K530" s="143"/>
      <c r="L530" s="147" t="str">
        <f t="shared" si="18"/>
        <v/>
      </c>
      <c r="M530" s="148" t="str">
        <f t="shared" si="19"/>
        <v/>
      </c>
    </row>
    <row r="531" spans="1:13" x14ac:dyDescent="0.2">
      <c r="A531" s="16" t="s">
        <v>711</v>
      </c>
      <c r="B531" s="143"/>
      <c r="C531" s="144"/>
      <c r="D531" s="143"/>
      <c r="E531" s="143"/>
      <c r="F531" s="143"/>
      <c r="G531" s="155"/>
      <c r="H531" s="156"/>
      <c r="I531" s="157"/>
      <c r="J531" s="156"/>
      <c r="K531" s="143"/>
      <c r="L531" s="147" t="str">
        <f t="shared" si="18"/>
        <v/>
      </c>
      <c r="M531" s="148" t="str">
        <f t="shared" si="19"/>
        <v/>
      </c>
    </row>
    <row r="532" spans="1:13" x14ac:dyDescent="0.2">
      <c r="A532" s="16" t="s">
        <v>712</v>
      </c>
      <c r="B532" s="143"/>
      <c r="C532" s="144"/>
      <c r="D532" s="143"/>
      <c r="E532" s="143"/>
      <c r="F532" s="143"/>
      <c r="G532" s="155"/>
      <c r="H532" s="156"/>
      <c r="I532" s="157"/>
      <c r="J532" s="156"/>
      <c r="K532" s="143"/>
      <c r="L532" s="147" t="str">
        <f t="shared" si="18"/>
        <v/>
      </c>
      <c r="M532" s="148" t="str">
        <f t="shared" si="19"/>
        <v/>
      </c>
    </row>
    <row r="533" spans="1:13" x14ac:dyDescent="0.2">
      <c r="A533" s="16" t="s">
        <v>713</v>
      </c>
      <c r="B533" s="143"/>
      <c r="C533" s="144"/>
      <c r="D533" s="143"/>
      <c r="E533" s="143"/>
      <c r="F533" s="143"/>
      <c r="G533" s="155"/>
      <c r="H533" s="156"/>
      <c r="I533" s="157"/>
      <c r="J533" s="156"/>
      <c r="K533" s="143"/>
      <c r="L533" s="147" t="str">
        <f t="shared" si="18"/>
        <v/>
      </c>
      <c r="M533" s="148" t="str">
        <f t="shared" si="19"/>
        <v/>
      </c>
    </row>
    <row r="534" spans="1:13" x14ac:dyDescent="0.2">
      <c r="A534" s="16" t="s">
        <v>714</v>
      </c>
      <c r="B534" s="143"/>
      <c r="C534" s="144"/>
      <c r="D534" s="143"/>
      <c r="E534" s="143"/>
      <c r="F534" s="143"/>
      <c r="G534" s="155"/>
      <c r="H534" s="156"/>
      <c r="I534" s="157"/>
      <c r="J534" s="156"/>
      <c r="K534" s="143"/>
      <c r="L534" s="147" t="str">
        <f t="shared" si="18"/>
        <v/>
      </c>
      <c r="M534" s="148" t="str">
        <f t="shared" si="19"/>
        <v/>
      </c>
    </row>
    <row r="535" spans="1:13" x14ac:dyDescent="0.2">
      <c r="A535" s="16" t="s">
        <v>715</v>
      </c>
      <c r="B535" s="143"/>
      <c r="C535" s="144"/>
      <c r="D535" s="143"/>
      <c r="E535" s="143"/>
      <c r="F535" s="143"/>
      <c r="G535" s="155"/>
      <c r="H535" s="156"/>
      <c r="I535" s="157"/>
      <c r="J535" s="156"/>
      <c r="K535" s="143"/>
      <c r="L535" s="147" t="str">
        <f t="shared" si="18"/>
        <v/>
      </c>
      <c r="M535" s="148" t="str">
        <f t="shared" si="19"/>
        <v/>
      </c>
    </row>
    <row r="536" spans="1:13" x14ac:dyDescent="0.2">
      <c r="A536" s="16" t="s">
        <v>716</v>
      </c>
      <c r="B536" s="143"/>
      <c r="C536" s="144"/>
      <c r="D536" s="143"/>
      <c r="E536" s="143"/>
      <c r="F536" s="143"/>
      <c r="G536" s="155"/>
      <c r="H536" s="156"/>
      <c r="I536" s="157"/>
      <c r="J536" s="156"/>
      <c r="K536" s="143"/>
      <c r="L536" s="147" t="str">
        <f t="shared" si="18"/>
        <v/>
      </c>
      <c r="M536" s="148" t="str">
        <f t="shared" si="19"/>
        <v/>
      </c>
    </row>
    <row r="537" spans="1:13" x14ac:dyDescent="0.2">
      <c r="A537" s="16" t="s">
        <v>717</v>
      </c>
      <c r="B537" s="143"/>
      <c r="C537" s="144"/>
      <c r="D537" s="143"/>
      <c r="E537" s="143"/>
      <c r="F537" s="143"/>
      <c r="G537" s="155"/>
      <c r="H537" s="156"/>
      <c r="I537" s="157"/>
      <c r="J537" s="156"/>
      <c r="K537" s="143"/>
      <c r="L537" s="147" t="str">
        <f t="shared" si="18"/>
        <v/>
      </c>
      <c r="M537" s="148" t="str">
        <f t="shared" si="19"/>
        <v/>
      </c>
    </row>
    <row r="538" spans="1:13" x14ac:dyDescent="0.2">
      <c r="A538" s="16" t="s">
        <v>718</v>
      </c>
      <c r="B538" s="143"/>
      <c r="C538" s="144"/>
      <c r="D538" s="143"/>
      <c r="E538" s="143"/>
      <c r="F538" s="143"/>
      <c r="G538" s="155"/>
      <c r="H538" s="156"/>
      <c r="I538" s="157"/>
      <c r="J538" s="156"/>
      <c r="K538" s="143"/>
      <c r="L538" s="147" t="str">
        <f t="shared" si="18"/>
        <v/>
      </c>
      <c r="M538" s="148" t="str">
        <f t="shared" si="19"/>
        <v/>
      </c>
    </row>
    <row r="539" spans="1:13" x14ac:dyDescent="0.2">
      <c r="A539" s="16" t="s">
        <v>719</v>
      </c>
      <c r="B539" s="143"/>
      <c r="C539" s="144"/>
      <c r="D539" s="143"/>
      <c r="E539" s="143"/>
      <c r="F539" s="143"/>
      <c r="G539" s="155"/>
      <c r="H539" s="156"/>
      <c r="I539" s="157"/>
      <c r="J539" s="156"/>
      <c r="K539" s="143"/>
      <c r="L539" s="147" t="str">
        <f t="shared" si="18"/>
        <v/>
      </c>
      <c r="M539" s="148" t="str">
        <f t="shared" si="19"/>
        <v/>
      </c>
    </row>
    <row r="540" spans="1:13" x14ac:dyDescent="0.2">
      <c r="A540" s="16" t="s">
        <v>720</v>
      </c>
      <c r="B540" s="143"/>
      <c r="C540" s="144"/>
      <c r="D540" s="143"/>
      <c r="E540" s="143"/>
      <c r="F540" s="143"/>
      <c r="G540" s="155"/>
      <c r="H540" s="156"/>
      <c r="I540" s="157"/>
      <c r="J540" s="156"/>
      <c r="K540" s="143"/>
      <c r="L540" s="147" t="str">
        <f t="shared" si="18"/>
        <v/>
      </c>
      <c r="M540" s="148" t="str">
        <f t="shared" si="19"/>
        <v/>
      </c>
    </row>
    <row r="541" spans="1:13" x14ac:dyDescent="0.2">
      <c r="A541" s="16" t="s">
        <v>721</v>
      </c>
      <c r="B541" s="143"/>
      <c r="C541" s="144"/>
      <c r="D541" s="143"/>
      <c r="E541" s="143"/>
      <c r="F541" s="143"/>
      <c r="G541" s="155"/>
      <c r="H541" s="156"/>
      <c r="I541" s="157"/>
      <c r="J541" s="156"/>
      <c r="K541" s="143"/>
      <c r="L541" s="147" t="str">
        <f t="shared" si="18"/>
        <v/>
      </c>
      <c r="M541" s="148" t="str">
        <f t="shared" si="19"/>
        <v/>
      </c>
    </row>
    <row r="542" spans="1:13" x14ac:dyDescent="0.2">
      <c r="A542" s="16" t="s">
        <v>722</v>
      </c>
      <c r="B542" s="143"/>
      <c r="C542" s="144"/>
      <c r="D542" s="143"/>
      <c r="E542" s="143"/>
      <c r="F542" s="143"/>
      <c r="G542" s="155"/>
      <c r="H542" s="156"/>
      <c r="I542" s="157"/>
      <c r="J542" s="156"/>
      <c r="K542" s="143"/>
      <c r="L542" s="147" t="str">
        <f t="shared" si="18"/>
        <v/>
      </c>
      <c r="M542" s="148" t="str">
        <f t="shared" si="19"/>
        <v/>
      </c>
    </row>
    <row r="543" spans="1:13" x14ac:dyDescent="0.2">
      <c r="A543" s="16" t="s">
        <v>723</v>
      </c>
      <c r="B543" s="143"/>
      <c r="C543" s="144"/>
      <c r="D543" s="143"/>
      <c r="E543" s="143"/>
      <c r="F543" s="143"/>
      <c r="G543" s="155"/>
      <c r="H543" s="156"/>
      <c r="I543" s="157"/>
      <c r="J543" s="156"/>
      <c r="K543" s="143"/>
      <c r="L543" s="147" t="str">
        <f t="shared" si="18"/>
        <v/>
      </c>
      <c r="M543" s="148" t="str">
        <f t="shared" si="19"/>
        <v/>
      </c>
    </row>
    <row r="544" spans="1:13" x14ac:dyDescent="0.2">
      <c r="A544" s="16" t="s">
        <v>724</v>
      </c>
      <c r="B544" s="143"/>
      <c r="C544" s="144"/>
      <c r="D544" s="143"/>
      <c r="E544" s="143"/>
      <c r="F544" s="143"/>
      <c r="G544" s="155"/>
      <c r="H544" s="156"/>
      <c r="I544" s="157"/>
      <c r="J544" s="156"/>
      <c r="K544" s="143"/>
      <c r="L544" s="147" t="str">
        <f t="shared" si="18"/>
        <v/>
      </c>
      <c r="M544" s="148" t="str">
        <f t="shared" si="19"/>
        <v/>
      </c>
    </row>
    <row r="545" spans="1:13" x14ac:dyDescent="0.2">
      <c r="A545" s="16" t="s">
        <v>725</v>
      </c>
      <c r="B545" s="143"/>
      <c r="C545" s="144"/>
      <c r="D545" s="143"/>
      <c r="E545" s="143"/>
      <c r="F545" s="143"/>
      <c r="G545" s="155"/>
      <c r="H545" s="156"/>
      <c r="I545" s="157"/>
      <c r="J545" s="156"/>
      <c r="K545" s="143"/>
      <c r="L545" s="147" t="str">
        <f t="shared" si="18"/>
        <v/>
      </c>
      <c r="M545" s="148" t="str">
        <f t="shared" si="19"/>
        <v/>
      </c>
    </row>
    <row r="546" spans="1:13" x14ac:dyDescent="0.2">
      <c r="A546" s="16" t="s">
        <v>726</v>
      </c>
      <c r="B546" s="143"/>
      <c r="C546" s="144"/>
      <c r="D546" s="143"/>
      <c r="E546" s="143"/>
      <c r="F546" s="143"/>
      <c r="G546" s="155"/>
      <c r="H546" s="156"/>
      <c r="I546" s="157"/>
      <c r="J546" s="156"/>
      <c r="K546" s="143"/>
      <c r="L546" s="147" t="str">
        <f t="shared" si="18"/>
        <v/>
      </c>
      <c r="M546" s="148" t="str">
        <f t="shared" si="19"/>
        <v/>
      </c>
    </row>
    <row r="547" spans="1:13" x14ac:dyDescent="0.2">
      <c r="A547" s="16" t="s">
        <v>727</v>
      </c>
      <c r="B547" s="143"/>
      <c r="C547" s="144"/>
      <c r="D547" s="143"/>
      <c r="E547" s="143"/>
      <c r="F547" s="143"/>
      <c r="G547" s="155"/>
      <c r="H547" s="156"/>
      <c r="I547" s="157"/>
      <c r="J547" s="156"/>
      <c r="K547" s="143"/>
      <c r="L547" s="147" t="str">
        <f t="shared" si="18"/>
        <v/>
      </c>
      <c r="M547" s="148" t="str">
        <f t="shared" si="19"/>
        <v/>
      </c>
    </row>
    <row r="548" spans="1:13" x14ac:dyDescent="0.2">
      <c r="A548" s="16" t="s">
        <v>728</v>
      </c>
      <c r="B548" s="143"/>
      <c r="C548" s="144"/>
      <c r="D548" s="143"/>
      <c r="E548" s="143"/>
      <c r="F548" s="143"/>
      <c r="G548" s="155"/>
      <c r="H548" s="156"/>
      <c r="I548" s="157"/>
      <c r="J548" s="156"/>
      <c r="K548" s="143"/>
      <c r="L548" s="147" t="str">
        <f t="shared" si="18"/>
        <v/>
      </c>
      <c r="M548" s="148" t="str">
        <f t="shared" si="19"/>
        <v/>
      </c>
    </row>
    <row r="549" spans="1:13" x14ac:dyDescent="0.2">
      <c r="A549" s="16" t="s">
        <v>729</v>
      </c>
      <c r="B549" s="143"/>
      <c r="C549" s="144"/>
      <c r="D549" s="143"/>
      <c r="E549" s="143"/>
      <c r="F549" s="143"/>
      <c r="G549" s="155"/>
      <c r="H549" s="156"/>
      <c r="I549" s="157"/>
      <c r="J549" s="156"/>
      <c r="K549" s="143"/>
      <c r="L549" s="147" t="str">
        <f t="shared" si="18"/>
        <v/>
      </c>
      <c r="M549" s="148" t="str">
        <f t="shared" si="19"/>
        <v/>
      </c>
    </row>
    <row r="550" spans="1:13" x14ac:dyDescent="0.2">
      <c r="A550" s="16" t="s">
        <v>730</v>
      </c>
      <c r="B550" s="143"/>
      <c r="C550" s="144"/>
      <c r="D550" s="143"/>
      <c r="E550" s="143"/>
      <c r="F550" s="143"/>
      <c r="G550" s="155"/>
      <c r="H550" s="156"/>
      <c r="I550" s="157"/>
      <c r="J550" s="156"/>
      <c r="K550" s="143"/>
      <c r="L550" s="147" t="str">
        <f t="shared" si="18"/>
        <v/>
      </c>
      <c r="M550" s="148" t="str">
        <f t="shared" si="19"/>
        <v/>
      </c>
    </row>
    <row r="551" spans="1:13" x14ac:dyDescent="0.2">
      <c r="A551" s="16" t="s">
        <v>731</v>
      </c>
      <c r="B551" s="143"/>
      <c r="C551" s="144"/>
      <c r="D551" s="143"/>
      <c r="E551" s="143"/>
      <c r="F551" s="143"/>
      <c r="G551" s="155"/>
      <c r="H551" s="156"/>
      <c r="I551" s="157"/>
      <c r="J551" s="156"/>
      <c r="K551" s="143"/>
      <c r="L551" s="147" t="str">
        <f t="shared" si="18"/>
        <v/>
      </c>
      <c r="M551" s="148" t="str">
        <f t="shared" si="19"/>
        <v/>
      </c>
    </row>
    <row r="552" spans="1:13" x14ac:dyDescent="0.2">
      <c r="A552" s="16" t="s">
        <v>732</v>
      </c>
      <c r="B552" s="143"/>
      <c r="C552" s="144"/>
      <c r="D552" s="143"/>
      <c r="E552" s="143"/>
      <c r="F552" s="143"/>
      <c r="G552" s="155"/>
      <c r="H552" s="156"/>
      <c r="I552" s="157"/>
      <c r="J552" s="156"/>
      <c r="K552" s="143"/>
      <c r="L552" s="147" t="str">
        <f t="shared" si="18"/>
        <v/>
      </c>
      <c r="M552" s="148" t="str">
        <f t="shared" si="19"/>
        <v/>
      </c>
    </row>
    <row r="553" spans="1:13" x14ac:dyDescent="0.2">
      <c r="A553" s="16" t="s">
        <v>733</v>
      </c>
      <c r="B553" s="143"/>
      <c r="C553" s="144"/>
      <c r="D553" s="143"/>
      <c r="E553" s="143"/>
      <c r="F553" s="143"/>
      <c r="G553" s="155"/>
      <c r="H553" s="156"/>
      <c r="I553" s="157"/>
      <c r="J553" s="156"/>
      <c r="K553" s="143"/>
      <c r="L553" s="147" t="str">
        <f t="shared" si="18"/>
        <v/>
      </c>
      <c r="M553" s="148" t="str">
        <f t="shared" si="19"/>
        <v/>
      </c>
    </row>
    <row r="554" spans="1:13" x14ac:dyDescent="0.2">
      <c r="A554" s="16" t="s">
        <v>734</v>
      </c>
      <c r="B554" s="143"/>
      <c r="C554" s="144"/>
      <c r="D554" s="143"/>
      <c r="E554" s="143"/>
      <c r="F554" s="143"/>
      <c r="G554" s="155"/>
      <c r="H554" s="156"/>
      <c r="I554" s="157"/>
      <c r="J554" s="156"/>
      <c r="K554" s="143"/>
      <c r="L554" s="147" t="str">
        <f t="shared" si="18"/>
        <v/>
      </c>
      <c r="M554" s="148" t="str">
        <f t="shared" si="19"/>
        <v/>
      </c>
    </row>
    <row r="555" spans="1:13" x14ac:dyDescent="0.2">
      <c r="A555" s="16" t="s">
        <v>735</v>
      </c>
      <c r="B555" s="143"/>
      <c r="C555" s="144"/>
      <c r="D555" s="143"/>
      <c r="E555" s="143"/>
      <c r="F555" s="143"/>
      <c r="G555" s="155"/>
      <c r="H555" s="156"/>
      <c r="I555" s="157"/>
      <c r="J555" s="156"/>
      <c r="K555" s="143"/>
      <c r="L555" s="147" t="str">
        <f t="shared" si="18"/>
        <v/>
      </c>
      <c r="M555" s="148" t="str">
        <f t="shared" si="19"/>
        <v/>
      </c>
    </row>
    <row r="556" spans="1:13" x14ac:dyDescent="0.2">
      <c r="A556" s="16" t="s">
        <v>736</v>
      </c>
      <c r="B556" s="143"/>
      <c r="C556" s="144"/>
      <c r="D556" s="143"/>
      <c r="E556" s="143"/>
      <c r="F556" s="143"/>
      <c r="G556" s="155"/>
      <c r="H556" s="156"/>
      <c r="I556" s="157"/>
      <c r="J556" s="156"/>
      <c r="K556" s="143"/>
      <c r="L556" s="147" t="str">
        <f t="shared" si="18"/>
        <v/>
      </c>
      <c r="M556" s="148" t="str">
        <f t="shared" si="19"/>
        <v/>
      </c>
    </row>
    <row r="557" spans="1:13" x14ac:dyDescent="0.2">
      <c r="A557" s="16" t="s">
        <v>737</v>
      </c>
      <c r="B557" s="143"/>
      <c r="C557" s="144"/>
      <c r="D557" s="143"/>
      <c r="E557" s="143"/>
      <c r="F557" s="143"/>
      <c r="G557" s="155"/>
      <c r="H557" s="156"/>
      <c r="I557" s="157"/>
      <c r="J557" s="156"/>
      <c r="K557" s="143"/>
      <c r="L557" s="147" t="str">
        <f t="shared" si="18"/>
        <v/>
      </c>
      <c r="M557" s="148" t="str">
        <f t="shared" si="19"/>
        <v/>
      </c>
    </row>
    <row r="558" spans="1:13" x14ac:dyDescent="0.2">
      <c r="A558" s="16" t="s">
        <v>738</v>
      </c>
      <c r="B558" s="143"/>
      <c r="C558" s="144"/>
      <c r="D558" s="143"/>
      <c r="E558" s="143"/>
      <c r="F558" s="143"/>
      <c r="G558" s="155"/>
      <c r="H558" s="156"/>
      <c r="I558" s="157"/>
      <c r="J558" s="156"/>
      <c r="K558" s="143"/>
      <c r="L558" s="147" t="str">
        <f t="shared" si="18"/>
        <v/>
      </c>
      <c r="M558" s="148" t="str">
        <f t="shared" si="19"/>
        <v/>
      </c>
    </row>
    <row r="559" spans="1:13" x14ac:dyDescent="0.2">
      <c r="A559" s="16" t="s">
        <v>739</v>
      </c>
      <c r="B559" s="143"/>
      <c r="C559" s="144"/>
      <c r="D559" s="143"/>
      <c r="E559" s="143"/>
      <c r="F559" s="143"/>
      <c r="G559" s="155"/>
      <c r="H559" s="156"/>
      <c r="I559" s="157"/>
      <c r="J559" s="156"/>
      <c r="K559" s="143"/>
      <c r="L559" s="147" t="str">
        <f t="shared" si="18"/>
        <v/>
      </c>
      <c r="M559" s="148" t="str">
        <f t="shared" si="19"/>
        <v/>
      </c>
    </row>
    <row r="560" spans="1:13" x14ac:dyDescent="0.2">
      <c r="A560" s="16" t="s">
        <v>740</v>
      </c>
      <c r="B560" s="143"/>
      <c r="C560" s="144"/>
      <c r="D560" s="143"/>
      <c r="E560" s="143"/>
      <c r="F560" s="143"/>
      <c r="G560" s="155"/>
      <c r="H560" s="156"/>
      <c r="I560" s="157"/>
      <c r="J560" s="156"/>
      <c r="K560" s="143"/>
      <c r="L560" s="147" t="str">
        <f t="shared" si="18"/>
        <v/>
      </c>
      <c r="M560" s="148" t="str">
        <f t="shared" si="19"/>
        <v/>
      </c>
    </row>
    <row r="561" spans="1:13" x14ac:dyDescent="0.2">
      <c r="A561" s="16" t="s">
        <v>741</v>
      </c>
      <c r="B561" s="143"/>
      <c r="C561" s="144"/>
      <c r="D561" s="143"/>
      <c r="E561" s="143"/>
      <c r="F561" s="143"/>
      <c r="G561" s="155"/>
      <c r="H561" s="156"/>
      <c r="I561" s="157"/>
      <c r="J561" s="156"/>
      <c r="K561" s="143"/>
      <c r="L561" s="147" t="str">
        <f t="shared" si="18"/>
        <v/>
      </c>
      <c r="M561" s="148" t="str">
        <f t="shared" si="19"/>
        <v/>
      </c>
    </row>
    <row r="562" spans="1:13" x14ac:dyDescent="0.2">
      <c r="A562" s="16" t="s">
        <v>742</v>
      </c>
      <c r="B562" s="143"/>
      <c r="C562" s="144"/>
      <c r="D562" s="143"/>
      <c r="E562" s="143"/>
      <c r="F562" s="143"/>
      <c r="G562" s="155"/>
      <c r="H562" s="156"/>
      <c r="I562" s="157"/>
      <c r="J562" s="156"/>
      <c r="K562" s="143"/>
      <c r="L562" s="147" t="str">
        <f t="shared" si="18"/>
        <v/>
      </c>
      <c r="M562" s="148" t="str">
        <f t="shared" si="19"/>
        <v/>
      </c>
    </row>
    <row r="563" spans="1:13" x14ac:dyDescent="0.2">
      <c r="A563" s="16" t="s">
        <v>743</v>
      </c>
      <c r="B563" s="143"/>
      <c r="C563" s="144"/>
      <c r="D563" s="143"/>
      <c r="E563" s="143"/>
      <c r="F563" s="143"/>
      <c r="G563" s="155"/>
      <c r="H563" s="156"/>
      <c r="I563" s="157"/>
      <c r="J563" s="156"/>
      <c r="K563" s="143"/>
      <c r="L563" s="147" t="str">
        <f t="shared" si="18"/>
        <v/>
      </c>
      <c r="M563" s="148" t="str">
        <f t="shared" si="19"/>
        <v/>
      </c>
    </row>
    <row r="564" spans="1:13" x14ac:dyDescent="0.2">
      <c r="A564" s="16" t="s">
        <v>744</v>
      </c>
      <c r="B564" s="143"/>
      <c r="C564" s="144"/>
      <c r="D564" s="143"/>
      <c r="E564" s="143"/>
      <c r="F564" s="143"/>
      <c r="G564" s="155"/>
      <c r="H564" s="156"/>
      <c r="I564" s="157"/>
      <c r="J564" s="156"/>
      <c r="K564" s="143"/>
      <c r="L564" s="147" t="str">
        <f t="shared" si="18"/>
        <v/>
      </c>
      <c r="M564" s="148" t="str">
        <f t="shared" si="19"/>
        <v/>
      </c>
    </row>
    <row r="565" spans="1:13" x14ac:dyDescent="0.2">
      <c r="A565" s="16" t="s">
        <v>745</v>
      </c>
      <c r="B565" s="143"/>
      <c r="C565" s="144"/>
      <c r="D565" s="143"/>
      <c r="E565" s="143"/>
      <c r="F565" s="143"/>
      <c r="G565" s="155"/>
      <c r="H565" s="156"/>
      <c r="I565" s="157"/>
      <c r="J565" s="156"/>
      <c r="K565" s="143"/>
      <c r="L565" s="147" t="str">
        <f t="shared" si="18"/>
        <v/>
      </c>
      <c r="M565" s="148" t="str">
        <f t="shared" si="19"/>
        <v/>
      </c>
    </row>
    <row r="566" spans="1:13" x14ac:dyDescent="0.2">
      <c r="A566" s="16" t="s">
        <v>746</v>
      </c>
      <c r="B566" s="143"/>
      <c r="C566" s="144"/>
      <c r="D566" s="143"/>
      <c r="E566" s="143"/>
      <c r="F566" s="143"/>
      <c r="G566" s="155"/>
      <c r="H566" s="156"/>
      <c r="I566" s="157"/>
      <c r="J566" s="156"/>
      <c r="K566" s="143"/>
      <c r="L566" s="147" t="str">
        <f t="shared" si="18"/>
        <v/>
      </c>
      <c r="M566" s="148" t="str">
        <f t="shared" si="19"/>
        <v/>
      </c>
    </row>
    <row r="567" spans="1:13" x14ac:dyDescent="0.2">
      <c r="A567" s="16" t="s">
        <v>747</v>
      </c>
      <c r="B567" s="143"/>
      <c r="C567" s="144"/>
      <c r="D567" s="143"/>
      <c r="E567" s="143"/>
      <c r="F567" s="143"/>
      <c r="G567" s="155"/>
      <c r="H567" s="156"/>
      <c r="I567" s="157"/>
      <c r="J567" s="156"/>
      <c r="K567" s="143"/>
      <c r="L567" s="147" t="str">
        <f t="shared" si="18"/>
        <v/>
      </c>
      <c r="M567" s="148" t="str">
        <f t="shared" si="19"/>
        <v/>
      </c>
    </row>
    <row r="568" spans="1:13" x14ac:dyDescent="0.2">
      <c r="A568" s="16" t="s">
        <v>748</v>
      </c>
      <c r="B568" s="143"/>
      <c r="C568" s="144"/>
      <c r="D568" s="143"/>
      <c r="E568" s="143"/>
      <c r="F568" s="143"/>
      <c r="G568" s="155"/>
      <c r="H568" s="156"/>
      <c r="I568" s="157"/>
      <c r="J568" s="156"/>
      <c r="K568" s="143"/>
      <c r="L568" s="147" t="str">
        <f t="shared" si="18"/>
        <v/>
      </c>
      <c r="M568" s="148" t="str">
        <f t="shared" si="19"/>
        <v/>
      </c>
    </row>
    <row r="569" spans="1:13" x14ac:dyDescent="0.2">
      <c r="A569" s="16" t="s">
        <v>749</v>
      </c>
      <c r="B569" s="143"/>
      <c r="C569" s="144"/>
      <c r="D569" s="143"/>
      <c r="E569" s="143"/>
      <c r="F569" s="143"/>
      <c r="G569" s="155"/>
      <c r="H569" s="156"/>
      <c r="I569" s="157"/>
      <c r="J569" s="156"/>
      <c r="K569" s="143"/>
      <c r="L569" s="147" t="str">
        <f t="shared" si="18"/>
        <v/>
      </c>
      <c r="M569" s="148" t="str">
        <f t="shared" si="19"/>
        <v/>
      </c>
    </row>
    <row r="570" spans="1:13" x14ac:dyDescent="0.2">
      <c r="A570" s="16" t="s">
        <v>750</v>
      </c>
      <c r="B570" s="143"/>
      <c r="C570" s="144"/>
      <c r="D570" s="143"/>
      <c r="E570" s="143"/>
      <c r="F570" s="143"/>
      <c r="G570" s="155"/>
      <c r="H570" s="156"/>
      <c r="I570" s="157"/>
      <c r="J570" s="156"/>
      <c r="K570" s="143"/>
      <c r="L570" s="147" t="str">
        <f t="shared" si="18"/>
        <v/>
      </c>
      <c r="M570" s="148" t="str">
        <f t="shared" si="19"/>
        <v/>
      </c>
    </row>
    <row r="571" spans="1:13" x14ac:dyDescent="0.2">
      <c r="A571" s="16" t="s">
        <v>751</v>
      </c>
      <c r="B571" s="143"/>
      <c r="C571" s="144"/>
      <c r="D571" s="143"/>
      <c r="E571" s="143"/>
      <c r="F571" s="143"/>
      <c r="G571" s="155"/>
      <c r="H571" s="156"/>
      <c r="I571" s="157"/>
      <c r="J571" s="156"/>
      <c r="K571" s="143"/>
      <c r="L571" s="147" t="str">
        <f t="shared" si="18"/>
        <v/>
      </c>
      <c r="M571" s="148" t="str">
        <f t="shared" si="19"/>
        <v/>
      </c>
    </row>
    <row r="572" spans="1:13" x14ac:dyDescent="0.2">
      <c r="A572" s="16" t="s">
        <v>752</v>
      </c>
      <c r="B572" s="143"/>
      <c r="C572" s="144"/>
      <c r="D572" s="143"/>
      <c r="E572" s="143"/>
      <c r="F572" s="143"/>
      <c r="G572" s="155"/>
      <c r="H572" s="156"/>
      <c r="I572" s="157"/>
      <c r="J572" s="156"/>
      <c r="K572" s="143"/>
      <c r="L572" s="147" t="str">
        <f t="shared" si="18"/>
        <v/>
      </c>
      <c r="M572" s="148" t="str">
        <f t="shared" si="19"/>
        <v/>
      </c>
    </row>
    <row r="573" spans="1:13" x14ac:dyDescent="0.2">
      <c r="A573" s="16" t="s">
        <v>753</v>
      </c>
      <c r="B573" s="143"/>
      <c r="C573" s="144"/>
      <c r="D573" s="143"/>
      <c r="E573" s="143"/>
      <c r="F573" s="143"/>
      <c r="G573" s="155"/>
      <c r="H573" s="156"/>
      <c r="I573" s="157"/>
      <c r="J573" s="156"/>
      <c r="K573" s="143"/>
      <c r="L573" s="147" t="str">
        <f t="shared" si="18"/>
        <v/>
      </c>
      <c r="M573" s="148" t="str">
        <f t="shared" si="19"/>
        <v/>
      </c>
    </row>
    <row r="574" spans="1:13" x14ac:dyDescent="0.2">
      <c r="A574" s="16" t="s">
        <v>754</v>
      </c>
      <c r="B574" s="143"/>
      <c r="C574" s="144"/>
      <c r="D574" s="143"/>
      <c r="E574" s="143"/>
      <c r="F574" s="143"/>
      <c r="G574" s="155"/>
      <c r="H574" s="156"/>
      <c r="I574" s="157"/>
      <c r="J574" s="156"/>
      <c r="K574" s="143"/>
      <c r="L574" s="147" t="str">
        <f t="shared" si="18"/>
        <v/>
      </c>
      <c r="M574" s="148" t="str">
        <f t="shared" si="19"/>
        <v/>
      </c>
    </row>
    <row r="575" spans="1:13" x14ac:dyDescent="0.2">
      <c r="A575" s="16" t="s">
        <v>755</v>
      </c>
      <c r="B575" s="143"/>
      <c r="C575" s="144"/>
      <c r="D575" s="143"/>
      <c r="E575" s="143"/>
      <c r="F575" s="143"/>
      <c r="G575" s="155"/>
      <c r="H575" s="156"/>
      <c r="I575" s="157"/>
      <c r="J575" s="156"/>
      <c r="K575" s="143"/>
      <c r="L575" s="147" t="str">
        <f t="shared" si="18"/>
        <v/>
      </c>
      <c r="M575" s="148" t="str">
        <f t="shared" si="19"/>
        <v/>
      </c>
    </row>
    <row r="576" spans="1:13" x14ac:dyDescent="0.2">
      <c r="A576" s="16" t="s">
        <v>756</v>
      </c>
      <c r="B576" s="143"/>
      <c r="C576" s="144"/>
      <c r="D576" s="143"/>
      <c r="E576" s="143"/>
      <c r="F576" s="143"/>
      <c r="G576" s="155"/>
      <c r="H576" s="156"/>
      <c r="I576" s="157"/>
      <c r="J576" s="156"/>
      <c r="K576" s="143"/>
      <c r="L576" s="147" t="str">
        <f t="shared" si="18"/>
        <v/>
      </c>
      <c r="M576" s="148" t="str">
        <f t="shared" si="19"/>
        <v/>
      </c>
    </row>
    <row r="577" spans="1:13" x14ac:dyDescent="0.2">
      <c r="A577" s="16" t="s">
        <v>757</v>
      </c>
      <c r="B577" s="143"/>
      <c r="C577" s="144"/>
      <c r="D577" s="143"/>
      <c r="E577" s="143"/>
      <c r="F577" s="143"/>
      <c r="G577" s="155"/>
      <c r="H577" s="156"/>
      <c r="I577" s="157"/>
      <c r="J577" s="156"/>
      <c r="K577" s="143"/>
      <c r="L577" s="147" t="str">
        <f t="shared" si="18"/>
        <v/>
      </c>
      <c r="M577" s="148" t="str">
        <f t="shared" si="19"/>
        <v/>
      </c>
    </row>
    <row r="578" spans="1:13" x14ac:dyDescent="0.2">
      <c r="A578" s="16" t="s">
        <v>758</v>
      </c>
      <c r="B578" s="143"/>
      <c r="C578" s="144"/>
      <c r="D578" s="143"/>
      <c r="E578" s="143"/>
      <c r="F578" s="143"/>
      <c r="G578" s="155"/>
      <c r="H578" s="156"/>
      <c r="I578" s="157"/>
      <c r="J578" s="156"/>
      <c r="K578" s="143"/>
      <c r="L578" s="147" t="str">
        <f t="shared" si="18"/>
        <v/>
      </c>
      <c r="M578" s="148" t="str">
        <f t="shared" si="19"/>
        <v/>
      </c>
    </row>
    <row r="579" spans="1:13" x14ac:dyDescent="0.2">
      <c r="A579" s="16" t="s">
        <v>759</v>
      </c>
      <c r="B579" s="143"/>
      <c r="C579" s="144"/>
      <c r="D579" s="143"/>
      <c r="E579" s="143"/>
      <c r="F579" s="143"/>
      <c r="G579" s="155"/>
      <c r="H579" s="156"/>
      <c r="I579" s="157"/>
      <c r="J579" s="156"/>
      <c r="K579" s="143"/>
      <c r="L579" s="147" t="str">
        <f t="shared" si="18"/>
        <v/>
      </c>
      <c r="M579" s="148" t="str">
        <f t="shared" si="19"/>
        <v/>
      </c>
    </row>
    <row r="580" spans="1:13" x14ac:dyDescent="0.2">
      <c r="A580" s="16" t="s">
        <v>760</v>
      </c>
      <c r="B580" s="143"/>
      <c r="C580" s="144"/>
      <c r="D580" s="143"/>
      <c r="E580" s="143"/>
      <c r="F580" s="143"/>
      <c r="G580" s="155"/>
      <c r="H580" s="156"/>
      <c r="I580" s="157"/>
      <c r="J580" s="156"/>
      <c r="K580" s="143"/>
      <c r="L580" s="147" t="str">
        <f t="shared" si="18"/>
        <v/>
      </c>
      <c r="M580" s="148" t="str">
        <f t="shared" si="19"/>
        <v/>
      </c>
    </row>
    <row r="581" spans="1:13" x14ac:dyDescent="0.2">
      <c r="A581" s="16" t="s">
        <v>761</v>
      </c>
      <c r="B581" s="143"/>
      <c r="C581" s="144"/>
      <c r="D581" s="143"/>
      <c r="E581" s="143"/>
      <c r="F581" s="143"/>
      <c r="G581" s="155"/>
      <c r="H581" s="156"/>
      <c r="I581" s="157"/>
      <c r="J581" s="156"/>
      <c r="K581" s="143"/>
      <c r="L581" s="147" t="str">
        <f t="shared" si="18"/>
        <v/>
      </c>
      <c r="M581" s="148" t="str">
        <f t="shared" si="19"/>
        <v/>
      </c>
    </row>
    <row r="582" spans="1:13" x14ac:dyDescent="0.2">
      <c r="A582" s="16" t="s">
        <v>762</v>
      </c>
      <c r="B582" s="143"/>
      <c r="C582" s="144"/>
      <c r="D582" s="143"/>
      <c r="E582" s="143"/>
      <c r="F582" s="143"/>
      <c r="G582" s="155"/>
      <c r="H582" s="156"/>
      <c r="I582" s="157"/>
      <c r="J582" s="156"/>
      <c r="K582" s="143"/>
      <c r="L582" s="147" t="str">
        <f t="shared" si="18"/>
        <v/>
      </c>
      <c r="M582" s="148" t="str">
        <f t="shared" si="19"/>
        <v/>
      </c>
    </row>
    <row r="583" spans="1:13" x14ac:dyDescent="0.2">
      <c r="A583" s="16" t="s">
        <v>763</v>
      </c>
      <c r="B583" s="143"/>
      <c r="C583" s="144"/>
      <c r="D583" s="143"/>
      <c r="E583" s="143"/>
      <c r="F583" s="143"/>
      <c r="G583" s="155"/>
      <c r="H583" s="156"/>
      <c r="I583" s="157"/>
      <c r="J583" s="156"/>
      <c r="K583" s="143"/>
      <c r="L583" s="147" t="str">
        <f t="shared" si="18"/>
        <v/>
      </c>
      <c r="M583" s="148" t="str">
        <f t="shared" si="19"/>
        <v/>
      </c>
    </row>
    <row r="584" spans="1:13" x14ac:dyDescent="0.2">
      <c r="A584" s="16" t="s">
        <v>764</v>
      </c>
      <c r="B584" s="143"/>
      <c r="C584" s="144"/>
      <c r="D584" s="143"/>
      <c r="E584" s="143"/>
      <c r="F584" s="143"/>
      <c r="G584" s="155"/>
      <c r="H584" s="156"/>
      <c r="I584" s="157"/>
      <c r="J584" s="156"/>
      <c r="K584" s="143"/>
      <c r="L584" s="147" t="str">
        <f t="shared" si="18"/>
        <v/>
      </c>
      <c r="M584" s="148" t="str">
        <f t="shared" si="19"/>
        <v/>
      </c>
    </row>
    <row r="585" spans="1:13" x14ac:dyDescent="0.2">
      <c r="A585" s="16" t="s">
        <v>765</v>
      </c>
      <c r="B585" s="143"/>
      <c r="C585" s="144"/>
      <c r="D585" s="143"/>
      <c r="E585" s="143"/>
      <c r="F585" s="143"/>
      <c r="G585" s="155"/>
      <c r="H585" s="156"/>
      <c r="I585" s="157"/>
      <c r="J585" s="156"/>
      <c r="K585" s="143"/>
      <c r="L585" s="147" t="str">
        <f t="shared" si="18"/>
        <v/>
      </c>
      <c r="M585" s="148" t="str">
        <f t="shared" si="19"/>
        <v/>
      </c>
    </row>
    <row r="586" spans="1:13" x14ac:dyDescent="0.2">
      <c r="A586" s="16" t="s">
        <v>766</v>
      </c>
      <c r="B586" s="143"/>
      <c r="C586" s="144"/>
      <c r="D586" s="143"/>
      <c r="E586" s="143"/>
      <c r="F586" s="143"/>
      <c r="G586" s="155"/>
      <c r="H586" s="156"/>
      <c r="I586" s="157"/>
      <c r="J586" s="156"/>
      <c r="K586" s="143"/>
      <c r="L586" s="147" t="str">
        <f t="shared" si="18"/>
        <v/>
      </c>
      <c r="M586" s="148" t="str">
        <f t="shared" si="19"/>
        <v/>
      </c>
    </row>
    <row r="587" spans="1:13" x14ac:dyDescent="0.2">
      <c r="A587" s="16" t="s">
        <v>767</v>
      </c>
      <c r="B587" s="143"/>
      <c r="C587" s="144"/>
      <c r="D587" s="143"/>
      <c r="E587" s="143"/>
      <c r="F587" s="143"/>
      <c r="G587" s="155"/>
      <c r="H587" s="156"/>
      <c r="I587" s="157"/>
      <c r="J587" s="156"/>
      <c r="K587" s="143"/>
      <c r="L587" s="147" t="str">
        <f t="shared" si="18"/>
        <v/>
      </c>
      <c r="M587" s="148" t="str">
        <f t="shared" si="19"/>
        <v/>
      </c>
    </row>
    <row r="588" spans="1:13" x14ac:dyDescent="0.2">
      <c r="A588" s="16" t="s">
        <v>768</v>
      </c>
      <c r="B588" s="143"/>
      <c r="C588" s="144"/>
      <c r="D588" s="143"/>
      <c r="E588" s="143"/>
      <c r="F588" s="143"/>
      <c r="G588" s="155"/>
      <c r="H588" s="156"/>
      <c r="I588" s="157"/>
      <c r="J588" s="156"/>
      <c r="K588" s="143"/>
      <c r="L588" s="147" t="str">
        <f t="shared" si="18"/>
        <v/>
      </c>
      <c r="M588" s="148" t="str">
        <f t="shared" si="19"/>
        <v/>
      </c>
    </row>
    <row r="589" spans="1:13" x14ac:dyDescent="0.2">
      <c r="A589" s="16" t="s">
        <v>769</v>
      </c>
      <c r="B589" s="143"/>
      <c r="C589" s="144"/>
      <c r="D589" s="143"/>
      <c r="E589" s="143"/>
      <c r="F589" s="143"/>
      <c r="G589" s="155"/>
      <c r="H589" s="156"/>
      <c r="I589" s="157"/>
      <c r="J589" s="156"/>
      <c r="K589" s="143"/>
      <c r="L589" s="147" t="str">
        <f t="shared" ref="L589:L652" si="20">IF(H589&lt;&gt;"",H589/G589,"")</f>
        <v/>
      </c>
      <c r="M589" s="148" t="str">
        <f t="shared" ref="M589:M652" si="21">IF(H589&lt;&gt;"",(H589-J589)*I589,"")</f>
        <v/>
      </c>
    </row>
    <row r="590" spans="1:13" x14ac:dyDescent="0.2">
      <c r="A590" s="16" t="s">
        <v>770</v>
      </c>
      <c r="B590" s="143"/>
      <c r="C590" s="144"/>
      <c r="D590" s="143"/>
      <c r="E590" s="143"/>
      <c r="F590" s="143"/>
      <c r="G590" s="155"/>
      <c r="H590" s="156"/>
      <c r="I590" s="157"/>
      <c r="J590" s="156"/>
      <c r="K590" s="143"/>
      <c r="L590" s="147" t="str">
        <f t="shared" si="20"/>
        <v/>
      </c>
      <c r="M590" s="148" t="str">
        <f t="shared" si="21"/>
        <v/>
      </c>
    </row>
    <row r="591" spans="1:13" x14ac:dyDescent="0.2">
      <c r="A591" s="16" t="s">
        <v>771</v>
      </c>
      <c r="B591" s="143"/>
      <c r="C591" s="144"/>
      <c r="D591" s="143"/>
      <c r="E591" s="143"/>
      <c r="F591" s="143"/>
      <c r="G591" s="155"/>
      <c r="H591" s="156"/>
      <c r="I591" s="157"/>
      <c r="J591" s="156"/>
      <c r="K591" s="143"/>
      <c r="L591" s="147" t="str">
        <f t="shared" si="20"/>
        <v/>
      </c>
      <c r="M591" s="148" t="str">
        <f t="shared" si="21"/>
        <v/>
      </c>
    </row>
    <row r="592" spans="1:13" x14ac:dyDescent="0.2">
      <c r="A592" s="16" t="s">
        <v>772</v>
      </c>
      <c r="B592" s="143"/>
      <c r="C592" s="144"/>
      <c r="D592" s="143"/>
      <c r="E592" s="143"/>
      <c r="F592" s="143"/>
      <c r="G592" s="155"/>
      <c r="H592" s="156"/>
      <c r="I592" s="157"/>
      <c r="J592" s="156"/>
      <c r="K592" s="143"/>
      <c r="L592" s="147" t="str">
        <f t="shared" si="20"/>
        <v/>
      </c>
      <c r="M592" s="148" t="str">
        <f t="shared" si="21"/>
        <v/>
      </c>
    </row>
    <row r="593" spans="1:13" x14ac:dyDescent="0.2">
      <c r="A593" s="16" t="s">
        <v>773</v>
      </c>
      <c r="B593" s="143"/>
      <c r="C593" s="144"/>
      <c r="D593" s="143"/>
      <c r="E593" s="143"/>
      <c r="F593" s="143"/>
      <c r="G593" s="155"/>
      <c r="H593" s="156"/>
      <c r="I593" s="157"/>
      <c r="J593" s="156"/>
      <c r="K593" s="143"/>
      <c r="L593" s="147" t="str">
        <f t="shared" si="20"/>
        <v/>
      </c>
      <c r="M593" s="148" t="str">
        <f t="shared" si="21"/>
        <v/>
      </c>
    </row>
    <row r="594" spans="1:13" x14ac:dyDescent="0.2">
      <c r="A594" s="16" t="s">
        <v>774</v>
      </c>
      <c r="B594" s="143"/>
      <c r="C594" s="144"/>
      <c r="D594" s="143"/>
      <c r="E594" s="143"/>
      <c r="F594" s="143"/>
      <c r="G594" s="155"/>
      <c r="H594" s="156"/>
      <c r="I594" s="157"/>
      <c r="J594" s="156"/>
      <c r="K594" s="143"/>
      <c r="L594" s="147" t="str">
        <f t="shared" si="20"/>
        <v/>
      </c>
      <c r="M594" s="148" t="str">
        <f t="shared" si="21"/>
        <v/>
      </c>
    </row>
    <row r="595" spans="1:13" x14ac:dyDescent="0.2">
      <c r="A595" s="16" t="s">
        <v>775</v>
      </c>
      <c r="B595" s="143"/>
      <c r="C595" s="144"/>
      <c r="D595" s="143"/>
      <c r="E595" s="143"/>
      <c r="F595" s="143"/>
      <c r="G595" s="155"/>
      <c r="H595" s="156"/>
      <c r="I595" s="157"/>
      <c r="J595" s="156"/>
      <c r="K595" s="143"/>
      <c r="L595" s="147" t="str">
        <f t="shared" si="20"/>
        <v/>
      </c>
      <c r="M595" s="148" t="str">
        <f t="shared" si="21"/>
        <v/>
      </c>
    </row>
    <row r="596" spans="1:13" x14ac:dyDescent="0.2">
      <c r="A596" s="16" t="s">
        <v>776</v>
      </c>
      <c r="B596" s="143"/>
      <c r="C596" s="144"/>
      <c r="D596" s="143"/>
      <c r="E596" s="143"/>
      <c r="F596" s="143"/>
      <c r="G596" s="155"/>
      <c r="H596" s="156"/>
      <c r="I596" s="157"/>
      <c r="J596" s="156"/>
      <c r="K596" s="143"/>
      <c r="L596" s="147" t="str">
        <f t="shared" si="20"/>
        <v/>
      </c>
      <c r="M596" s="148" t="str">
        <f t="shared" si="21"/>
        <v/>
      </c>
    </row>
    <row r="597" spans="1:13" x14ac:dyDescent="0.2">
      <c r="A597" s="16" t="s">
        <v>777</v>
      </c>
      <c r="B597" s="143"/>
      <c r="C597" s="144"/>
      <c r="D597" s="143"/>
      <c r="E597" s="143"/>
      <c r="F597" s="143"/>
      <c r="G597" s="155"/>
      <c r="H597" s="156"/>
      <c r="I597" s="157"/>
      <c r="J597" s="156"/>
      <c r="K597" s="143"/>
      <c r="L597" s="147" t="str">
        <f t="shared" si="20"/>
        <v/>
      </c>
      <c r="M597" s="148" t="str">
        <f t="shared" si="21"/>
        <v/>
      </c>
    </row>
    <row r="598" spans="1:13" x14ac:dyDescent="0.2">
      <c r="A598" s="16" t="s">
        <v>778</v>
      </c>
      <c r="B598" s="143"/>
      <c r="C598" s="144"/>
      <c r="D598" s="143"/>
      <c r="E598" s="143"/>
      <c r="F598" s="143"/>
      <c r="G598" s="155"/>
      <c r="H598" s="156"/>
      <c r="I598" s="157"/>
      <c r="J598" s="156"/>
      <c r="K598" s="143"/>
      <c r="L598" s="147" t="str">
        <f t="shared" si="20"/>
        <v/>
      </c>
      <c r="M598" s="148" t="str">
        <f t="shared" si="21"/>
        <v/>
      </c>
    </row>
    <row r="599" spans="1:13" x14ac:dyDescent="0.2">
      <c r="A599" s="16" t="s">
        <v>779</v>
      </c>
      <c r="B599" s="143"/>
      <c r="C599" s="144"/>
      <c r="D599" s="143"/>
      <c r="E599" s="143"/>
      <c r="F599" s="143"/>
      <c r="G599" s="155"/>
      <c r="H599" s="156"/>
      <c r="I599" s="157"/>
      <c r="J599" s="156"/>
      <c r="K599" s="143"/>
      <c r="L599" s="147" t="str">
        <f t="shared" si="20"/>
        <v/>
      </c>
      <c r="M599" s="148" t="str">
        <f t="shared" si="21"/>
        <v/>
      </c>
    </row>
    <row r="600" spans="1:13" x14ac:dyDescent="0.2">
      <c r="A600" s="16" t="s">
        <v>780</v>
      </c>
      <c r="B600" s="143"/>
      <c r="C600" s="144"/>
      <c r="D600" s="143"/>
      <c r="E600" s="143"/>
      <c r="F600" s="143"/>
      <c r="G600" s="155"/>
      <c r="H600" s="156"/>
      <c r="I600" s="157"/>
      <c r="J600" s="156"/>
      <c r="K600" s="143"/>
      <c r="L600" s="147" t="str">
        <f t="shared" si="20"/>
        <v/>
      </c>
      <c r="M600" s="148" t="str">
        <f t="shared" si="21"/>
        <v/>
      </c>
    </row>
    <row r="601" spans="1:13" x14ac:dyDescent="0.2">
      <c r="A601" s="16" t="s">
        <v>781</v>
      </c>
      <c r="B601" s="143"/>
      <c r="C601" s="144"/>
      <c r="D601" s="143"/>
      <c r="E601" s="143"/>
      <c r="F601" s="143"/>
      <c r="G601" s="155"/>
      <c r="H601" s="156"/>
      <c r="I601" s="157"/>
      <c r="J601" s="156"/>
      <c r="K601" s="143"/>
      <c r="L601" s="147" t="str">
        <f t="shared" si="20"/>
        <v/>
      </c>
      <c r="M601" s="148" t="str">
        <f t="shared" si="21"/>
        <v/>
      </c>
    </row>
    <row r="602" spans="1:13" x14ac:dyDescent="0.2">
      <c r="A602" s="16" t="s">
        <v>782</v>
      </c>
      <c r="B602" s="143"/>
      <c r="C602" s="144"/>
      <c r="D602" s="143"/>
      <c r="E602" s="143"/>
      <c r="F602" s="143"/>
      <c r="G602" s="155"/>
      <c r="H602" s="156"/>
      <c r="I602" s="157"/>
      <c r="J602" s="156"/>
      <c r="K602" s="143"/>
      <c r="L602" s="147" t="str">
        <f t="shared" si="20"/>
        <v/>
      </c>
      <c r="M602" s="148" t="str">
        <f t="shared" si="21"/>
        <v/>
      </c>
    </row>
    <row r="603" spans="1:13" x14ac:dyDescent="0.2">
      <c r="A603" s="16" t="s">
        <v>783</v>
      </c>
      <c r="B603" s="143"/>
      <c r="C603" s="144"/>
      <c r="D603" s="143"/>
      <c r="E603" s="143"/>
      <c r="F603" s="143"/>
      <c r="G603" s="155"/>
      <c r="H603" s="156"/>
      <c r="I603" s="157"/>
      <c r="J603" s="156"/>
      <c r="K603" s="143"/>
      <c r="L603" s="147" t="str">
        <f t="shared" si="20"/>
        <v/>
      </c>
      <c r="M603" s="148" t="str">
        <f t="shared" si="21"/>
        <v/>
      </c>
    </row>
    <row r="604" spans="1:13" x14ac:dyDescent="0.2">
      <c r="A604" s="16" t="s">
        <v>784</v>
      </c>
      <c r="B604" s="143"/>
      <c r="C604" s="144"/>
      <c r="D604" s="143"/>
      <c r="E604" s="143"/>
      <c r="F604" s="143"/>
      <c r="G604" s="155"/>
      <c r="H604" s="156"/>
      <c r="I604" s="157"/>
      <c r="J604" s="156"/>
      <c r="K604" s="143"/>
      <c r="L604" s="147" t="str">
        <f t="shared" si="20"/>
        <v/>
      </c>
      <c r="M604" s="148" t="str">
        <f t="shared" si="21"/>
        <v/>
      </c>
    </row>
    <row r="605" spans="1:13" x14ac:dyDescent="0.2">
      <c r="A605" s="16" t="s">
        <v>785</v>
      </c>
      <c r="B605" s="143"/>
      <c r="C605" s="144"/>
      <c r="D605" s="143"/>
      <c r="E605" s="143"/>
      <c r="F605" s="143"/>
      <c r="G605" s="155"/>
      <c r="H605" s="156"/>
      <c r="I605" s="157"/>
      <c r="J605" s="156"/>
      <c r="K605" s="143"/>
      <c r="L605" s="147" t="str">
        <f t="shared" si="20"/>
        <v/>
      </c>
      <c r="M605" s="148" t="str">
        <f t="shared" si="21"/>
        <v/>
      </c>
    </row>
    <row r="606" spans="1:13" x14ac:dyDescent="0.2">
      <c r="A606" s="16" t="s">
        <v>786</v>
      </c>
      <c r="B606" s="143"/>
      <c r="C606" s="144"/>
      <c r="D606" s="143"/>
      <c r="E606" s="143"/>
      <c r="F606" s="143"/>
      <c r="G606" s="155"/>
      <c r="H606" s="156"/>
      <c r="I606" s="157"/>
      <c r="J606" s="156"/>
      <c r="K606" s="143"/>
      <c r="L606" s="147" t="str">
        <f t="shared" si="20"/>
        <v/>
      </c>
      <c r="M606" s="148" t="str">
        <f t="shared" si="21"/>
        <v/>
      </c>
    </row>
    <row r="607" spans="1:13" x14ac:dyDescent="0.2">
      <c r="A607" s="16" t="s">
        <v>787</v>
      </c>
      <c r="B607" s="143"/>
      <c r="C607" s="144"/>
      <c r="D607" s="143"/>
      <c r="E607" s="143"/>
      <c r="F607" s="143"/>
      <c r="G607" s="155"/>
      <c r="H607" s="156"/>
      <c r="I607" s="157"/>
      <c r="J607" s="156"/>
      <c r="K607" s="143"/>
      <c r="L607" s="147" t="str">
        <f t="shared" si="20"/>
        <v/>
      </c>
      <c r="M607" s="148" t="str">
        <f t="shared" si="21"/>
        <v/>
      </c>
    </row>
    <row r="608" spans="1:13" x14ac:dyDescent="0.2">
      <c r="A608" s="16" t="s">
        <v>788</v>
      </c>
      <c r="B608" s="143"/>
      <c r="C608" s="144"/>
      <c r="D608" s="143"/>
      <c r="E608" s="143"/>
      <c r="F608" s="143"/>
      <c r="G608" s="155"/>
      <c r="H608" s="156"/>
      <c r="I608" s="157"/>
      <c r="J608" s="156"/>
      <c r="K608" s="143"/>
      <c r="L608" s="147" t="str">
        <f t="shared" si="20"/>
        <v/>
      </c>
      <c r="M608" s="148" t="str">
        <f t="shared" si="21"/>
        <v/>
      </c>
    </row>
    <row r="609" spans="1:13" x14ac:dyDescent="0.2">
      <c r="A609" s="16" t="s">
        <v>789</v>
      </c>
      <c r="B609" s="143"/>
      <c r="C609" s="144"/>
      <c r="D609" s="143"/>
      <c r="E609" s="143"/>
      <c r="F609" s="143"/>
      <c r="G609" s="155"/>
      <c r="H609" s="156"/>
      <c r="I609" s="157"/>
      <c r="J609" s="156"/>
      <c r="K609" s="143"/>
      <c r="L609" s="147" t="str">
        <f t="shared" si="20"/>
        <v/>
      </c>
      <c r="M609" s="148" t="str">
        <f t="shared" si="21"/>
        <v/>
      </c>
    </row>
    <row r="610" spans="1:13" x14ac:dyDescent="0.2">
      <c r="A610" s="16" t="s">
        <v>790</v>
      </c>
      <c r="B610" s="143"/>
      <c r="C610" s="144"/>
      <c r="D610" s="143"/>
      <c r="E610" s="143"/>
      <c r="F610" s="143"/>
      <c r="G610" s="155"/>
      <c r="H610" s="156"/>
      <c r="I610" s="157"/>
      <c r="J610" s="156"/>
      <c r="K610" s="143"/>
      <c r="L610" s="147" t="str">
        <f t="shared" si="20"/>
        <v/>
      </c>
      <c r="M610" s="148" t="str">
        <f t="shared" si="21"/>
        <v/>
      </c>
    </row>
    <row r="611" spans="1:13" x14ac:dyDescent="0.2">
      <c r="A611" s="16" t="s">
        <v>791</v>
      </c>
      <c r="B611" s="143"/>
      <c r="C611" s="144"/>
      <c r="D611" s="143"/>
      <c r="E611" s="143"/>
      <c r="F611" s="143"/>
      <c r="G611" s="155"/>
      <c r="H611" s="156"/>
      <c r="I611" s="157"/>
      <c r="J611" s="156"/>
      <c r="K611" s="143"/>
      <c r="L611" s="147" t="str">
        <f t="shared" si="20"/>
        <v/>
      </c>
      <c r="M611" s="148" t="str">
        <f t="shared" si="21"/>
        <v/>
      </c>
    </row>
    <row r="612" spans="1:13" x14ac:dyDescent="0.2">
      <c r="A612" s="16" t="s">
        <v>792</v>
      </c>
      <c r="B612" s="143"/>
      <c r="C612" s="144"/>
      <c r="D612" s="143"/>
      <c r="E612" s="143"/>
      <c r="F612" s="143"/>
      <c r="G612" s="155"/>
      <c r="H612" s="156"/>
      <c r="I612" s="157"/>
      <c r="J612" s="156"/>
      <c r="K612" s="143"/>
      <c r="L612" s="147" t="str">
        <f t="shared" si="20"/>
        <v/>
      </c>
      <c r="M612" s="148" t="str">
        <f t="shared" si="21"/>
        <v/>
      </c>
    </row>
    <row r="613" spans="1:13" x14ac:dyDescent="0.2">
      <c r="A613" s="16" t="s">
        <v>793</v>
      </c>
      <c r="B613" s="143"/>
      <c r="C613" s="144"/>
      <c r="D613" s="143"/>
      <c r="E613" s="143"/>
      <c r="F613" s="143"/>
      <c r="G613" s="155"/>
      <c r="H613" s="156"/>
      <c r="I613" s="157"/>
      <c r="J613" s="156"/>
      <c r="K613" s="143"/>
      <c r="L613" s="147" t="str">
        <f t="shared" si="20"/>
        <v/>
      </c>
      <c r="M613" s="148" t="str">
        <f t="shared" si="21"/>
        <v/>
      </c>
    </row>
    <row r="614" spans="1:13" x14ac:dyDescent="0.2">
      <c r="A614" s="16" t="s">
        <v>794</v>
      </c>
      <c r="B614" s="143"/>
      <c r="C614" s="144"/>
      <c r="D614" s="143"/>
      <c r="E614" s="143"/>
      <c r="F614" s="143"/>
      <c r="G614" s="155"/>
      <c r="H614" s="156"/>
      <c r="I614" s="157"/>
      <c r="J614" s="156"/>
      <c r="K614" s="143"/>
      <c r="L614" s="147" t="str">
        <f t="shared" si="20"/>
        <v/>
      </c>
      <c r="M614" s="148" t="str">
        <f t="shared" si="21"/>
        <v/>
      </c>
    </row>
    <row r="615" spans="1:13" x14ac:dyDescent="0.2">
      <c r="A615" s="16" t="s">
        <v>795</v>
      </c>
      <c r="B615" s="143"/>
      <c r="C615" s="144"/>
      <c r="D615" s="143"/>
      <c r="E615" s="143"/>
      <c r="F615" s="143"/>
      <c r="G615" s="155"/>
      <c r="H615" s="156"/>
      <c r="I615" s="157"/>
      <c r="J615" s="156"/>
      <c r="K615" s="143"/>
      <c r="L615" s="147" t="str">
        <f t="shared" si="20"/>
        <v/>
      </c>
      <c r="M615" s="148" t="str">
        <f t="shared" si="21"/>
        <v/>
      </c>
    </row>
    <row r="616" spans="1:13" x14ac:dyDescent="0.2">
      <c r="A616" s="16" t="s">
        <v>796</v>
      </c>
      <c r="B616" s="143"/>
      <c r="C616" s="144"/>
      <c r="D616" s="143"/>
      <c r="E616" s="143"/>
      <c r="F616" s="143"/>
      <c r="G616" s="155"/>
      <c r="H616" s="156"/>
      <c r="I616" s="157"/>
      <c r="J616" s="156"/>
      <c r="K616" s="143"/>
      <c r="L616" s="147" t="str">
        <f t="shared" si="20"/>
        <v/>
      </c>
      <c r="M616" s="148" t="str">
        <f t="shared" si="21"/>
        <v/>
      </c>
    </row>
    <row r="617" spans="1:13" x14ac:dyDescent="0.2">
      <c r="A617" s="16" t="s">
        <v>797</v>
      </c>
      <c r="B617" s="143"/>
      <c r="C617" s="144"/>
      <c r="D617" s="143"/>
      <c r="E617" s="143"/>
      <c r="F617" s="143"/>
      <c r="G617" s="155"/>
      <c r="H617" s="156"/>
      <c r="I617" s="157"/>
      <c r="J617" s="156"/>
      <c r="K617" s="143"/>
      <c r="L617" s="147" t="str">
        <f t="shared" si="20"/>
        <v/>
      </c>
      <c r="M617" s="148" t="str">
        <f t="shared" si="21"/>
        <v/>
      </c>
    </row>
    <row r="618" spans="1:13" x14ac:dyDescent="0.2">
      <c r="A618" s="16" t="s">
        <v>798</v>
      </c>
      <c r="B618" s="143"/>
      <c r="C618" s="144"/>
      <c r="D618" s="143"/>
      <c r="E618" s="143"/>
      <c r="F618" s="143"/>
      <c r="G618" s="155"/>
      <c r="H618" s="156"/>
      <c r="I618" s="157"/>
      <c r="J618" s="156"/>
      <c r="K618" s="143"/>
      <c r="L618" s="147" t="str">
        <f t="shared" si="20"/>
        <v/>
      </c>
      <c r="M618" s="148" t="str">
        <f t="shared" si="21"/>
        <v/>
      </c>
    </row>
    <row r="619" spans="1:13" x14ac:dyDescent="0.2">
      <c r="A619" s="16" t="s">
        <v>799</v>
      </c>
      <c r="B619" s="143"/>
      <c r="C619" s="144"/>
      <c r="D619" s="143"/>
      <c r="E619" s="143"/>
      <c r="F619" s="143"/>
      <c r="G619" s="155"/>
      <c r="H619" s="156"/>
      <c r="I619" s="157"/>
      <c r="J619" s="156"/>
      <c r="K619" s="143"/>
      <c r="L619" s="147" t="str">
        <f t="shared" si="20"/>
        <v/>
      </c>
      <c r="M619" s="148" t="str">
        <f t="shared" si="21"/>
        <v/>
      </c>
    </row>
    <row r="620" spans="1:13" x14ac:dyDescent="0.2">
      <c r="A620" s="16" t="s">
        <v>800</v>
      </c>
      <c r="B620" s="143"/>
      <c r="C620" s="144"/>
      <c r="D620" s="143"/>
      <c r="E620" s="143"/>
      <c r="F620" s="143"/>
      <c r="G620" s="155"/>
      <c r="H620" s="156"/>
      <c r="I620" s="157"/>
      <c r="J620" s="156"/>
      <c r="K620" s="143"/>
      <c r="L620" s="147" t="str">
        <f t="shared" si="20"/>
        <v/>
      </c>
      <c r="M620" s="148" t="str">
        <f t="shared" si="21"/>
        <v/>
      </c>
    </row>
    <row r="621" spans="1:13" x14ac:dyDescent="0.2">
      <c r="A621" s="16" t="s">
        <v>801</v>
      </c>
      <c r="B621" s="143"/>
      <c r="C621" s="144"/>
      <c r="D621" s="143"/>
      <c r="E621" s="143"/>
      <c r="F621" s="143"/>
      <c r="G621" s="155"/>
      <c r="H621" s="156"/>
      <c r="I621" s="157"/>
      <c r="J621" s="156"/>
      <c r="K621" s="143"/>
      <c r="L621" s="147" t="str">
        <f t="shared" si="20"/>
        <v/>
      </c>
      <c r="M621" s="148" t="str">
        <f t="shared" si="21"/>
        <v/>
      </c>
    </row>
    <row r="622" spans="1:13" x14ac:dyDescent="0.2">
      <c r="A622" s="16" t="s">
        <v>802</v>
      </c>
      <c r="B622" s="143"/>
      <c r="C622" s="144"/>
      <c r="D622" s="143"/>
      <c r="E622" s="143"/>
      <c r="F622" s="143"/>
      <c r="G622" s="155"/>
      <c r="H622" s="156"/>
      <c r="I622" s="157"/>
      <c r="J622" s="156"/>
      <c r="K622" s="143"/>
      <c r="L622" s="147" t="str">
        <f t="shared" si="20"/>
        <v/>
      </c>
      <c r="M622" s="148" t="str">
        <f t="shared" si="21"/>
        <v/>
      </c>
    </row>
    <row r="623" spans="1:13" x14ac:dyDescent="0.2">
      <c r="A623" s="16" t="s">
        <v>803</v>
      </c>
      <c r="B623" s="143"/>
      <c r="C623" s="144"/>
      <c r="D623" s="143"/>
      <c r="E623" s="143"/>
      <c r="F623" s="143"/>
      <c r="G623" s="155"/>
      <c r="H623" s="156"/>
      <c r="I623" s="157"/>
      <c r="J623" s="156"/>
      <c r="K623" s="143"/>
      <c r="L623" s="147" t="str">
        <f t="shared" si="20"/>
        <v/>
      </c>
      <c r="M623" s="148" t="str">
        <f t="shared" si="21"/>
        <v/>
      </c>
    </row>
    <row r="624" spans="1:13" x14ac:dyDescent="0.2">
      <c r="A624" s="16" t="s">
        <v>804</v>
      </c>
      <c r="B624" s="143"/>
      <c r="C624" s="144"/>
      <c r="D624" s="143"/>
      <c r="E624" s="143"/>
      <c r="F624" s="143"/>
      <c r="G624" s="155"/>
      <c r="H624" s="156"/>
      <c r="I624" s="157"/>
      <c r="J624" s="156"/>
      <c r="K624" s="143"/>
      <c r="L624" s="147" t="str">
        <f t="shared" si="20"/>
        <v/>
      </c>
      <c r="M624" s="148" t="str">
        <f t="shared" si="21"/>
        <v/>
      </c>
    </row>
    <row r="625" spans="1:13" x14ac:dyDescent="0.2">
      <c r="A625" s="16" t="s">
        <v>805</v>
      </c>
      <c r="B625" s="143"/>
      <c r="C625" s="144"/>
      <c r="D625" s="143"/>
      <c r="E625" s="143"/>
      <c r="F625" s="143"/>
      <c r="G625" s="155"/>
      <c r="H625" s="156"/>
      <c r="I625" s="157"/>
      <c r="J625" s="156"/>
      <c r="K625" s="143"/>
      <c r="L625" s="147" t="str">
        <f t="shared" si="20"/>
        <v/>
      </c>
      <c r="M625" s="148" t="str">
        <f t="shared" si="21"/>
        <v/>
      </c>
    </row>
    <row r="626" spans="1:13" x14ac:dyDescent="0.2">
      <c r="A626" s="16" t="s">
        <v>806</v>
      </c>
      <c r="B626" s="143"/>
      <c r="C626" s="144"/>
      <c r="D626" s="143"/>
      <c r="E626" s="143"/>
      <c r="F626" s="143"/>
      <c r="G626" s="155"/>
      <c r="H626" s="156"/>
      <c r="I626" s="157"/>
      <c r="J626" s="156"/>
      <c r="K626" s="143"/>
      <c r="L626" s="147" t="str">
        <f t="shared" si="20"/>
        <v/>
      </c>
      <c r="M626" s="148" t="str">
        <f t="shared" si="21"/>
        <v/>
      </c>
    </row>
    <row r="627" spans="1:13" x14ac:dyDescent="0.2">
      <c r="A627" s="16" t="s">
        <v>807</v>
      </c>
      <c r="B627" s="143"/>
      <c r="C627" s="144"/>
      <c r="D627" s="143"/>
      <c r="E627" s="143"/>
      <c r="F627" s="143"/>
      <c r="G627" s="155"/>
      <c r="H627" s="156"/>
      <c r="I627" s="157"/>
      <c r="J627" s="156"/>
      <c r="K627" s="143"/>
      <c r="L627" s="147" t="str">
        <f t="shared" si="20"/>
        <v/>
      </c>
      <c r="M627" s="148" t="str">
        <f t="shared" si="21"/>
        <v/>
      </c>
    </row>
    <row r="628" spans="1:13" x14ac:dyDescent="0.2">
      <c r="A628" s="16" t="s">
        <v>808</v>
      </c>
      <c r="B628" s="143"/>
      <c r="C628" s="144"/>
      <c r="D628" s="143"/>
      <c r="E628" s="143"/>
      <c r="F628" s="143"/>
      <c r="G628" s="155"/>
      <c r="H628" s="156"/>
      <c r="I628" s="157"/>
      <c r="J628" s="156"/>
      <c r="K628" s="143"/>
      <c r="L628" s="147" t="str">
        <f t="shared" si="20"/>
        <v/>
      </c>
      <c r="M628" s="148" t="str">
        <f t="shared" si="21"/>
        <v/>
      </c>
    </row>
    <row r="629" spans="1:13" x14ac:dyDescent="0.2">
      <c r="A629" s="16" t="s">
        <v>809</v>
      </c>
      <c r="B629" s="143"/>
      <c r="C629" s="144"/>
      <c r="D629" s="143"/>
      <c r="E629" s="143"/>
      <c r="F629" s="143"/>
      <c r="G629" s="155"/>
      <c r="H629" s="156"/>
      <c r="I629" s="157"/>
      <c r="J629" s="156"/>
      <c r="K629" s="143"/>
      <c r="L629" s="147" t="str">
        <f t="shared" si="20"/>
        <v/>
      </c>
      <c r="M629" s="148" t="str">
        <f t="shared" si="21"/>
        <v/>
      </c>
    </row>
    <row r="630" spans="1:13" x14ac:dyDescent="0.2">
      <c r="A630" s="16" t="s">
        <v>810</v>
      </c>
      <c r="B630" s="143"/>
      <c r="C630" s="144"/>
      <c r="D630" s="143"/>
      <c r="E630" s="143"/>
      <c r="F630" s="143"/>
      <c r="G630" s="155"/>
      <c r="H630" s="156"/>
      <c r="I630" s="157"/>
      <c r="J630" s="156"/>
      <c r="K630" s="143"/>
      <c r="L630" s="147" t="str">
        <f t="shared" si="20"/>
        <v/>
      </c>
      <c r="M630" s="148" t="str">
        <f t="shared" si="21"/>
        <v/>
      </c>
    </row>
    <row r="631" spans="1:13" x14ac:dyDescent="0.2">
      <c r="A631" s="16" t="s">
        <v>811</v>
      </c>
      <c r="B631" s="143"/>
      <c r="C631" s="144"/>
      <c r="D631" s="143"/>
      <c r="E631" s="143"/>
      <c r="F631" s="143"/>
      <c r="G631" s="155"/>
      <c r="H631" s="156"/>
      <c r="I631" s="157"/>
      <c r="J631" s="156"/>
      <c r="K631" s="143"/>
      <c r="L631" s="147" t="str">
        <f t="shared" si="20"/>
        <v/>
      </c>
      <c r="M631" s="148" t="str">
        <f t="shared" si="21"/>
        <v/>
      </c>
    </row>
    <row r="632" spans="1:13" x14ac:dyDescent="0.2">
      <c r="A632" s="16" t="s">
        <v>812</v>
      </c>
      <c r="B632" s="143"/>
      <c r="C632" s="144"/>
      <c r="D632" s="143"/>
      <c r="E632" s="143"/>
      <c r="F632" s="143"/>
      <c r="G632" s="155"/>
      <c r="H632" s="156"/>
      <c r="I632" s="157"/>
      <c r="J632" s="156"/>
      <c r="K632" s="143"/>
      <c r="L632" s="147" t="str">
        <f t="shared" si="20"/>
        <v/>
      </c>
      <c r="M632" s="148" t="str">
        <f t="shared" si="21"/>
        <v/>
      </c>
    </row>
    <row r="633" spans="1:13" x14ac:dyDescent="0.2">
      <c r="A633" s="16" t="s">
        <v>813</v>
      </c>
      <c r="B633" s="143"/>
      <c r="C633" s="144"/>
      <c r="D633" s="143"/>
      <c r="E633" s="143"/>
      <c r="F633" s="143"/>
      <c r="G633" s="155"/>
      <c r="H633" s="156"/>
      <c r="I633" s="157"/>
      <c r="J633" s="156"/>
      <c r="K633" s="143"/>
      <c r="L633" s="147" t="str">
        <f t="shared" si="20"/>
        <v/>
      </c>
      <c r="M633" s="148" t="str">
        <f t="shared" si="21"/>
        <v/>
      </c>
    </row>
    <row r="634" spans="1:13" x14ac:dyDescent="0.2">
      <c r="A634" s="16" t="s">
        <v>814</v>
      </c>
      <c r="B634" s="143"/>
      <c r="C634" s="144"/>
      <c r="D634" s="143"/>
      <c r="E634" s="143"/>
      <c r="F634" s="143"/>
      <c r="G634" s="155"/>
      <c r="H634" s="156"/>
      <c r="I634" s="157"/>
      <c r="J634" s="156"/>
      <c r="K634" s="143"/>
      <c r="L634" s="147" t="str">
        <f t="shared" si="20"/>
        <v/>
      </c>
      <c r="M634" s="148" t="str">
        <f t="shared" si="21"/>
        <v/>
      </c>
    </row>
    <row r="635" spans="1:13" x14ac:dyDescent="0.2">
      <c r="A635" s="16" t="s">
        <v>815</v>
      </c>
      <c r="B635" s="143"/>
      <c r="C635" s="144"/>
      <c r="D635" s="143"/>
      <c r="E635" s="143"/>
      <c r="F635" s="143"/>
      <c r="G635" s="155"/>
      <c r="H635" s="156"/>
      <c r="I635" s="157"/>
      <c r="J635" s="156"/>
      <c r="K635" s="143"/>
      <c r="L635" s="147" t="str">
        <f t="shared" si="20"/>
        <v/>
      </c>
      <c r="M635" s="148" t="str">
        <f t="shared" si="21"/>
        <v/>
      </c>
    </row>
    <row r="636" spans="1:13" x14ac:dyDescent="0.2">
      <c r="A636" s="16" t="s">
        <v>816</v>
      </c>
      <c r="B636" s="143"/>
      <c r="C636" s="144"/>
      <c r="D636" s="143"/>
      <c r="E636" s="143"/>
      <c r="F636" s="143"/>
      <c r="G636" s="155"/>
      <c r="H636" s="156"/>
      <c r="I636" s="157"/>
      <c r="J636" s="156"/>
      <c r="K636" s="143"/>
      <c r="L636" s="147" t="str">
        <f t="shared" si="20"/>
        <v/>
      </c>
      <c r="M636" s="148" t="str">
        <f t="shared" si="21"/>
        <v/>
      </c>
    </row>
    <row r="637" spans="1:13" x14ac:dyDescent="0.2">
      <c r="A637" s="16" t="s">
        <v>817</v>
      </c>
      <c r="B637" s="143"/>
      <c r="C637" s="144"/>
      <c r="D637" s="143"/>
      <c r="E637" s="143"/>
      <c r="F637" s="143"/>
      <c r="G637" s="155"/>
      <c r="H637" s="156"/>
      <c r="I637" s="157"/>
      <c r="J637" s="156"/>
      <c r="K637" s="143"/>
      <c r="L637" s="147" t="str">
        <f t="shared" si="20"/>
        <v/>
      </c>
      <c r="M637" s="148" t="str">
        <f t="shared" si="21"/>
        <v/>
      </c>
    </row>
    <row r="638" spans="1:13" x14ac:dyDescent="0.2">
      <c r="A638" s="16" t="s">
        <v>818</v>
      </c>
      <c r="B638" s="143"/>
      <c r="C638" s="144"/>
      <c r="D638" s="143"/>
      <c r="E638" s="143"/>
      <c r="F638" s="143"/>
      <c r="G638" s="155"/>
      <c r="H638" s="156"/>
      <c r="I638" s="157"/>
      <c r="J638" s="156"/>
      <c r="K638" s="143"/>
      <c r="L638" s="147" t="str">
        <f t="shared" si="20"/>
        <v/>
      </c>
      <c r="M638" s="148" t="str">
        <f t="shared" si="21"/>
        <v/>
      </c>
    </row>
    <row r="639" spans="1:13" x14ac:dyDescent="0.2">
      <c r="A639" s="16" t="s">
        <v>819</v>
      </c>
      <c r="B639" s="143"/>
      <c r="C639" s="144"/>
      <c r="D639" s="143"/>
      <c r="E639" s="143"/>
      <c r="F639" s="143"/>
      <c r="G639" s="155"/>
      <c r="H639" s="156"/>
      <c r="I639" s="157"/>
      <c r="J639" s="156"/>
      <c r="K639" s="143"/>
      <c r="L639" s="147" t="str">
        <f t="shared" si="20"/>
        <v/>
      </c>
      <c r="M639" s="148" t="str">
        <f t="shared" si="21"/>
        <v/>
      </c>
    </row>
    <row r="640" spans="1:13" x14ac:dyDescent="0.2">
      <c r="A640" s="16" t="s">
        <v>820</v>
      </c>
      <c r="B640" s="143"/>
      <c r="C640" s="144"/>
      <c r="D640" s="143"/>
      <c r="E640" s="143"/>
      <c r="F640" s="143"/>
      <c r="G640" s="155"/>
      <c r="H640" s="156"/>
      <c r="I640" s="157"/>
      <c r="J640" s="156"/>
      <c r="K640" s="143"/>
      <c r="L640" s="147" t="str">
        <f t="shared" si="20"/>
        <v/>
      </c>
      <c r="M640" s="148" t="str">
        <f t="shared" si="21"/>
        <v/>
      </c>
    </row>
    <row r="641" spans="1:13" x14ac:dyDescent="0.2">
      <c r="A641" s="16" t="s">
        <v>821</v>
      </c>
      <c r="B641" s="143"/>
      <c r="C641" s="144"/>
      <c r="D641" s="143"/>
      <c r="E641" s="143"/>
      <c r="F641" s="143"/>
      <c r="G641" s="155"/>
      <c r="H641" s="156"/>
      <c r="I641" s="157"/>
      <c r="J641" s="156"/>
      <c r="K641" s="143"/>
      <c r="L641" s="147" t="str">
        <f t="shared" si="20"/>
        <v/>
      </c>
      <c r="M641" s="148" t="str">
        <f t="shared" si="21"/>
        <v/>
      </c>
    </row>
    <row r="642" spans="1:13" x14ac:dyDescent="0.2">
      <c r="A642" s="16" t="s">
        <v>822</v>
      </c>
      <c r="B642" s="143"/>
      <c r="C642" s="144"/>
      <c r="D642" s="143"/>
      <c r="E642" s="143"/>
      <c r="F642" s="143"/>
      <c r="G642" s="155"/>
      <c r="H642" s="156"/>
      <c r="I642" s="157"/>
      <c r="J642" s="156"/>
      <c r="K642" s="143"/>
      <c r="L642" s="147" t="str">
        <f t="shared" si="20"/>
        <v/>
      </c>
      <c r="M642" s="148" t="str">
        <f t="shared" si="21"/>
        <v/>
      </c>
    </row>
    <row r="643" spans="1:13" x14ac:dyDescent="0.2">
      <c r="A643" s="16" t="s">
        <v>823</v>
      </c>
      <c r="B643" s="143"/>
      <c r="C643" s="144"/>
      <c r="D643" s="143"/>
      <c r="E643" s="143"/>
      <c r="F643" s="143"/>
      <c r="G643" s="155"/>
      <c r="H643" s="156"/>
      <c r="I643" s="157"/>
      <c r="J643" s="156"/>
      <c r="K643" s="143"/>
      <c r="L643" s="147" t="str">
        <f t="shared" si="20"/>
        <v/>
      </c>
      <c r="M643" s="148" t="str">
        <f t="shared" si="21"/>
        <v/>
      </c>
    </row>
    <row r="644" spans="1:13" x14ac:dyDescent="0.2">
      <c r="A644" s="16" t="s">
        <v>824</v>
      </c>
      <c r="B644" s="143"/>
      <c r="C644" s="144"/>
      <c r="D644" s="143"/>
      <c r="E644" s="143"/>
      <c r="F644" s="143"/>
      <c r="G644" s="155"/>
      <c r="H644" s="156"/>
      <c r="I644" s="157"/>
      <c r="J644" s="156"/>
      <c r="K644" s="143"/>
      <c r="L644" s="147" t="str">
        <f t="shared" si="20"/>
        <v/>
      </c>
      <c r="M644" s="148" t="str">
        <f t="shared" si="21"/>
        <v/>
      </c>
    </row>
    <row r="645" spans="1:13" x14ac:dyDescent="0.2">
      <c r="A645" s="16" t="s">
        <v>825</v>
      </c>
      <c r="B645" s="143"/>
      <c r="C645" s="144"/>
      <c r="D645" s="143"/>
      <c r="E645" s="143"/>
      <c r="F645" s="143"/>
      <c r="G645" s="155"/>
      <c r="H645" s="156"/>
      <c r="I645" s="157"/>
      <c r="J645" s="156"/>
      <c r="K645" s="143"/>
      <c r="L645" s="147" t="str">
        <f t="shared" si="20"/>
        <v/>
      </c>
      <c r="M645" s="148" t="str">
        <f t="shared" si="21"/>
        <v/>
      </c>
    </row>
    <row r="646" spans="1:13" x14ac:dyDescent="0.2">
      <c r="A646" s="16" t="s">
        <v>826</v>
      </c>
      <c r="B646" s="143"/>
      <c r="C646" s="144"/>
      <c r="D646" s="143"/>
      <c r="E646" s="143"/>
      <c r="F646" s="143"/>
      <c r="G646" s="155"/>
      <c r="H646" s="156"/>
      <c r="I646" s="157"/>
      <c r="J646" s="156"/>
      <c r="K646" s="143"/>
      <c r="L646" s="147" t="str">
        <f t="shared" si="20"/>
        <v/>
      </c>
      <c r="M646" s="148" t="str">
        <f t="shared" si="21"/>
        <v/>
      </c>
    </row>
    <row r="647" spans="1:13" x14ac:dyDescent="0.2">
      <c r="A647" s="16" t="s">
        <v>827</v>
      </c>
      <c r="B647" s="143"/>
      <c r="C647" s="144"/>
      <c r="D647" s="143"/>
      <c r="E647" s="143"/>
      <c r="F647" s="143"/>
      <c r="G647" s="155"/>
      <c r="H647" s="156"/>
      <c r="I647" s="157"/>
      <c r="J647" s="156"/>
      <c r="K647" s="143"/>
      <c r="L647" s="147" t="str">
        <f t="shared" si="20"/>
        <v/>
      </c>
      <c r="M647" s="148" t="str">
        <f t="shared" si="21"/>
        <v/>
      </c>
    </row>
    <row r="648" spans="1:13" x14ac:dyDescent="0.2">
      <c r="A648" s="16" t="s">
        <v>828</v>
      </c>
      <c r="B648" s="143"/>
      <c r="C648" s="144"/>
      <c r="D648" s="143"/>
      <c r="E648" s="143"/>
      <c r="F648" s="143"/>
      <c r="G648" s="155"/>
      <c r="H648" s="156"/>
      <c r="I648" s="157"/>
      <c r="J648" s="156"/>
      <c r="K648" s="143"/>
      <c r="L648" s="147" t="str">
        <f t="shared" si="20"/>
        <v/>
      </c>
      <c r="M648" s="148" t="str">
        <f t="shared" si="21"/>
        <v/>
      </c>
    </row>
    <row r="649" spans="1:13" x14ac:dyDescent="0.2">
      <c r="A649" s="16" t="s">
        <v>829</v>
      </c>
      <c r="B649" s="143"/>
      <c r="C649" s="144"/>
      <c r="D649" s="143"/>
      <c r="E649" s="143"/>
      <c r="F649" s="143"/>
      <c r="G649" s="155"/>
      <c r="H649" s="156"/>
      <c r="I649" s="157"/>
      <c r="J649" s="156"/>
      <c r="K649" s="143"/>
      <c r="L649" s="147" t="str">
        <f t="shared" si="20"/>
        <v/>
      </c>
      <c r="M649" s="148" t="str">
        <f t="shared" si="21"/>
        <v/>
      </c>
    </row>
    <row r="650" spans="1:13" x14ac:dyDescent="0.2">
      <c r="A650" s="16" t="s">
        <v>830</v>
      </c>
      <c r="B650" s="143"/>
      <c r="C650" s="144"/>
      <c r="D650" s="143"/>
      <c r="E650" s="143"/>
      <c r="F650" s="143"/>
      <c r="G650" s="155"/>
      <c r="H650" s="156"/>
      <c r="I650" s="157"/>
      <c r="J650" s="156"/>
      <c r="K650" s="143"/>
      <c r="L650" s="147" t="str">
        <f t="shared" si="20"/>
        <v/>
      </c>
      <c r="M650" s="148" t="str">
        <f t="shared" si="21"/>
        <v/>
      </c>
    </row>
    <row r="651" spans="1:13" x14ac:dyDescent="0.2">
      <c r="A651" s="16" t="s">
        <v>831</v>
      </c>
      <c r="B651" s="143"/>
      <c r="C651" s="144"/>
      <c r="D651" s="143"/>
      <c r="E651" s="143"/>
      <c r="F651" s="143"/>
      <c r="G651" s="155"/>
      <c r="H651" s="156"/>
      <c r="I651" s="157"/>
      <c r="J651" s="156"/>
      <c r="K651" s="143"/>
      <c r="L651" s="147" t="str">
        <f t="shared" si="20"/>
        <v/>
      </c>
      <c r="M651" s="148" t="str">
        <f t="shared" si="21"/>
        <v/>
      </c>
    </row>
    <row r="652" spans="1:13" x14ac:dyDescent="0.2">
      <c r="A652" s="16" t="s">
        <v>832</v>
      </c>
      <c r="B652" s="143"/>
      <c r="C652" s="144"/>
      <c r="D652" s="143"/>
      <c r="E652" s="143"/>
      <c r="F652" s="143"/>
      <c r="G652" s="155"/>
      <c r="H652" s="156"/>
      <c r="I652" s="157"/>
      <c r="J652" s="156"/>
      <c r="K652" s="143"/>
      <c r="L652" s="147" t="str">
        <f t="shared" si="20"/>
        <v/>
      </c>
      <c r="M652" s="148" t="str">
        <f t="shared" si="21"/>
        <v/>
      </c>
    </row>
    <row r="653" spans="1:13" x14ac:dyDescent="0.2">
      <c r="A653" s="16" t="s">
        <v>833</v>
      </c>
      <c r="B653" s="143"/>
      <c r="C653" s="144"/>
      <c r="D653" s="143"/>
      <c r="E653" s="143"/>
      <c r="F653" s="143"/>
      <c r="G653" s="155"/>
      <c r="H653" s="156"/>
      <c r="I653" s="157"/>
      <c r="J653" s="156"/>
      <c r="K653" s="143"/>
      <c r="L653" s="147" t="str">
        <f t="shared" ref="L653:L716" si="22">IF(H653&lt;&gt;"",H653/G653,"")</f>
        <v/>
      </c>
      <c r="M653" s="148" t="str">
        <f t="shared" ref="M653:M716" si="23">IF(H653&lt;&gt;"",(H653-J653)*I653,"")</f>
        <v/>
      </c>
    </row>
    <row r="654" spans="1:13" x14ac:dyDescent="0.2">
      <c r="A654" s="16" t="s">
        <v>834</v>
      </c>
      <c r="B654" s="143"/>
      <c r="C654" s="144"/>
      <c r="D654" s="143"/>
      <c r="E654" s="143"/>
      <c r="F654" s="143"/>
      <c r="G654" s="155"/>
      <c r="H654" s="156"/>
      <c r="I654" s="157"/>
      <c r="J654" s="156"/>
      <c r="K654" s="143"/>
      <c r="L654" s="147" t="str">
        <f t="shared" si="22"/>
        <v/>
      </c>
      <c r="M654" s="148" t="str">
        <f t="shared" si="23"/>
        <v/>
      </c>
    </row>
    <row r="655" spans="1:13" x14ac:dyDescent="0.2">
      <c r="A655" s="16" t="s">
        <v>835</v>
      </c>
      <c r="B655" s="143"/>
      <c r="C655" s="144"/>
      <c r="D655" s="143"/>
      <c r="E655" s="143"/>
      <c r="F655" s="143"/>
      <c r="G655" s="155"/>
      <c r="H655" s="156"/>
      <c r="I655" s="157"/>
      <c r="J655" s="156"/>
      <c r="K655" s="143"/>
      <c r="L655" s="147" t="str">
        <f t="shared" si="22"/>
        <v/>
      </c>
      <c r="M655" s="148" t="str">
        <f t="shared" si="23"/>
        <v/>
      </c>
    </row>
    <row r="656" spans="1:13" x14ac:dyDescent="0.2">
      <c r="A656" s="16" t="s">
        <v>836</v>
      </c>
      <c r="B656" s="143"/>
      <c r="C656" s="144"/>
      <c r="D656" s="143"/>
      <c r="E656" s="143"/>
      <c r="F656" s="143"/>
      <c r="G656" s="155"/>
      <c r="H656" s="156"/>
      <c r="I656" s="157"/>
      <c r="J656" s="156"/>
      <c r="K656" s="143"/>
      <c r="L656" s="147" t="str">
        <f t="shared" si="22"/>
        <v/>
      </c>
      <c r="M656" s="148" t="str">
        <f t="shared" si="23"/>
        <v/>
      </c>
    </row>
    <row r="657" spans="1:13" x14ac:dyDescent="0.2">
      <c r="A657" s="16" t="s">
        <v>837</v>
      </c>
      <c r="B657" s="143"/>
      <c r="C657" s="144"/>
      <c r="D657" s="143"/>
      <c r="E657" s="143"/>
      <c r="F657" s="143"/>
      <c r="G657" s="155"/>
      <c r="H657" s="156"/>
      <c r="I657" s="157"/>
      <c r="J657" s="156"/>
      <c r="K657" s="143"/>
      <c r="L657" s="147" t="str">
        <f t="shared" si="22"/>
        <v/>
      </c>
      <c r="M657" s="148" t="str">
        <f t="shared" si="23"/>
        <v/>
      </c>
    </row>
    <row r="658" spans="1:13" x14ac:dyDescent="0.2">
      <c r="A658" s="16" t="s">
        <v>838</v>
      </c>
      <c r="B658" s="143"/>
      <c r="C658" s="144"/>
      <c r="D658" s="143"/>
      <c r="E658" s="143"/>
      <c r="F658" s="143"/>
      <c r="G658" s="155"/>
      <c r="H658" s="156"/>
      <c r="I658" s="157"/>
      <c r="J658" s="156"/>
      <c r="K658" s="143"/>
      <c r="L658" s="147" t="str">
        <f t="shared" si="22"/>
        <v/>
      </c>
      <c r="M658" s="148" t="str">
        <f t="shared" si="23"/>
        <v/>
      </c>
    </row>
    <row r="659" spans="1:13" x14ac:dyDescent="0.2">
      <c r="A659" s="16" t="s">
        <v>839</v>
      </c>
      <c r="B659" s="143"/>
      <c r="C659" s="144"/>
      <c r="D659" s="143"/>
      <c r="E659" s="143"/>
      <c r="F659" s="143"/>
      <c r="G659" s="155"/>
      <c r="H659" s="156"/>
      <c r="I659" s="157"/>
      <c r="J659" s="156"/>
      <c r="K659" s="143"/>
      <c r="L659" s="147" t="str">
        <f t="shared" si="22"/>
        <v/>
      </c>
      <c r="M659" s="148" t="str">
        <f t="shared" si="23"/>
        <v/>
      </c>
    </row>
    <row r="660" spans="1:13" x14ac:dyDescent="0.2">
      <c r="A660" s="16" t="s">
        <v>840</v>
      </c>
      <c r="B660" s="143"/>
      <c r="C660" s="144"/>
      <c r="D660" s="143"/>
      <c r="E660" s="143"/>
      <c r="F660" s="143"/>
      <c r="G660" s="155"/>
      <c r="H660" s="156"/>
      <c r="I660" s="157"/>
      <c r="J660" s="156"/>
      <c r="K660" s="143"/>
      <c r="L660" s="147" t="str">
        <f t="shared" si="22"/>
        <v/>
      </c>
      <c r="M660" s="148" t="str">
        <f t="shared" si="23"/>
        <v/>
      </c>
    </row>
    <row r="661" spans="1:13" x14ac:dyDescent="0.2">
      <c r="A661" s="16" t="s">
        <v>841</v>
      </c>
      <c r="B661" s="143"/>
      <c r="C661" s="144"/>
      <c r="D661" s="143"/>
      <c r="E661" s="143"/>
      <c r="F661" s="143"/>
      <c r="G661" s="155"/>
      <c r="H661" s="156"/>
      <c r="I661" s="157"/>
      <c r="J661" s="156"/>
      <c r="K661" s="143"/>
      <c r="L661" s="147" t="str">
        <f t="shared" si="22"/>
        <v/>
      </c>
      <c r="M661" s="148" t="str">
        <f t="shared" si="23"/>
        <v/>
      </c>
    </row>
    <row r="662" spans="1:13" x14ac:dyDescent="0.2">
      <c r="A662" s="16" t="s">
        <v>842</v>
      </c>
      <c r="B662" s="143"/>
      <c r="C662" s="144"/>
      <c r="D662" s="143"/>
      <c r="E662" s="143"/>
      <c r="F662" s="143"/>
      <c r="G662" s="155"/>
      <c r="H662" s="156"/>
      <c r="I662" s="157"/>
      <c r="J662" s="156"/>
      <c r="K662" s="143"/>
      <c r="L662" s="147" t="str">
        <f t="shared" si="22"/>
        <v/>
      </c>
      <c r="M662" s="148" t="str">
        <f t="shared" si="23"/>
        <v/>
      </c>
    </row>
    <row r="663" spans="1:13" x14ac:dyDescent="0.2">
      <c r="A663" s="16" t="s">
        <v>843</v>
      </c>
      <c r="B663" s="143"/>
      <c r="C663" s="144"/>
      <c r="D663" s="143"/>
      <c r="E663" s="143"/>
      <c r="F663" s="143"/>
      <c r="G663" s="155"/>
      <c r="H663" s="156"/>
      <c r="I663" s="157"/>
      <c r="J663" s="156"/>
      <c r="K663" s="143"/>
      <c r="L663" s="147" t="str">
        <f t="shared" si="22"/>
        <v/>
      </c>
      <c r="M663" s="148" t="str">
        <f t="shared" si="23"/>
        <v/>
      </c>
    </row>
    <row r="664" spans="1:13" x14ac:dyDescent="0.2">
      <c r="A664" s="16" t="s">
        <v>844</v>
      </c>
      <c r="B664" s="143"/>
      <c r="C664" s="144"/>
      <c r="D664" s="143"/>
      <c r="E664" s="143"/>
      <c r="F664" s="143"/>
      <c r="G664" s="155"/>
      <c r="H664" s="156"/>
      <c r="I664" s="157"/>
      <c r="J664" s="156"/>
      <c r="K664" s="143"/>
      <c r="L664" s="147" t="str">
        <f t="shared" si="22"/>
        <v/>
      </c>
      <c r="M664" s="148" t="str">
        <f t="shared" si="23"/>
        <v/>
      </c>
    </row>
    <row r="665" spans="1:13" x14ac:dyDescent="0.2">
      <c r="A665" s="16" t="s">
        <v>845</v>
      </c>
      <c r="B665" s="143"/>
      <c r="C665" s="144"/>
      <c r="D665" s="143"/>
      <c r="E665" s="143"/>
      <c r="F665" s="143"/>
      <c r="G665" s="155"/>
      <c r="H665" s="156"/>
      <c r="I665" s="157"/>
      <c r="J665" s="156"/>
      <c r="K665" s="143"/>
      <c r="L665" s="147" t="str">
        <f t="shared" si="22"/>
        <v/>
      </c>
      <c r="M665" s="148" t="str">
        <f t="shared" si="23"/>
        <v/>
      </c>
    </row>
    <row r="666" spans="1:13" x14ac:dyDescent="0.2">
      <c r="A666" s="16" t="s">
        <v>846</v>
      </c>
      <c r="B666" s="143"/>
      <c r="C666" s="144"/>
      <c r="D666" s="143"/>
      <c r="E666" s="143"/>
      <c r="F666" s="143"/>
      <c r="G666" s="155"/>
      <c r="H666" s="156"/>
      <c r="I666" s="157"/>
      <c r="J666" s="156"/>
      <c r="K666" s="143"/>
      <c r="L666" s="147" t="str">
        <f t="shared" si="22"/>
        <v/>
      </c>
      <c r="M666" s="148" t="str">
        <f t="shared" si="23"/>
        <v/>
      </c>
    </row>
    <row r="667" spans="1:13" x14ac:dyDescent="0.2">
      <c r="A667" s="16" t="s">
        <v>847</v>
      </c>
      <c r="B667" s="143"/>
      <c r="C667" s="144"/>
      <c r="D667" s="143"/>
      <c r="E667" s="143"/>
      <c r="F667" s="143"/>
      <c r="G667" s="155"/>
      <c r="H667" s="156"/>
      <c r="I667" s="157"/>
      <c r="J667" s="156"/>
      <c r="K667" s="143"/>
      <c r="L667" s="147" t="str">
        <f t="shared" si="22"/>
        <v/>
      </c>
      <c r="M667" s="148" t="str">
        <f t="shared" si="23"/>
        <v/>
      </c>
    </row>
    <row r="668" spans="1:13" x14ac:dyDescent="0.2">
      <c r="A668" s="16" t="s">
        <v>848</v>
      </c>
      <c r="B668" s="143"/>
      <c r="C668" s="144"/>
      <c r="D668" s="143"/>
      <c r="E668" s="143"/>
      <c r="F668" s="143"/>
      <c r="G668" s="155"/>
      <c r="H668" s="156"/>
      <c r="I668" s="157"/>
      <c r="J668" s="156"/>
      <c r="K668" s="143"/>
      <c r="L668" s="147" t="str">
        <f t="shared" si="22"/>
        <v/>
      </c>
      <c r="M668" s="148" t="str">
        <f t="shared" si="23"/>
        <v/>
      </c>
    </row>
    <row r="669" spans="1:13" x14ac:dyDescent="0.2">
      <c r="A669" s="16" t="s">
        <v>849</v>
      </c>
      <c r="B669" s="143"/>
      <c r="C669" s="144"/>
      <c r="D669" s="143"/>
      <c r="E669" s="143"/>
      <c r="F669" s="143"/>
      <c r="G669" s="155"/>
      <c r="H669" s="156"/>
      <c r="I669" s="157"/>
      <c r="J669" s="156"/>
      <c r="K669" s="143"/>
      <c r="L669" s="147" t="str">
        <f t="shared" si="22"/>
        <v/>
      </c>
      <c r="M669" s="148" t="str">
        <f t="shared" si="23"/>
        <v/>
      </c>
    </row>
    <row r="670" spans="1:13" x14ac:dyDescent="0.2">
      <c r="A670" s="16" t="s">
        <v>850</v>
      </c>
      <c r="B670" s="143"/>
      <c r="C670" s="144"/>
      <c r="D670" s="143"/>
      <c r="E670" s="143"/>
      <c r="F670" s="143"/>
      <c r="G670" s="155"/>
      <c r="H670" s="156"/>
      <c r="I670" s="157"/>
      <c r="J670" s="156"/>
      <c r="K670" s="143"/>
      <c r="L670" s="147" t="str">
        <f t="shared" si="22"/>
        <v/>
      </c>
      <c r="M670" s="148" t="str">
        <f t="shared" si="23"/>
        <v/>
      </c>
    </row>
    <row r="671" spans="1:13" x14ac:dyDescent="0.2">
      <c r="A671" s="16" t="s">
        <v>851</v>
      </c>
      <c r="B671" s="143"/>
      <c r="C671" s="144"/>
      <c r="D671" s="143"/>
      <c r="E671" s="143"/>
      <c r="F671" s="143"/>
      <c r="G671" s="155"/>
      <c r="H671" s="156"/>
      <c r="I671" s="157"/>
      <c r="J671" s="156"/>
      <c r="K671" s="143"/>
      <c r="L671" s="147" t="str">
        <f t="shared" si="22"/>
        <v/>
      </c>
      <c r="M671" s="148" t="str">
        <f t="shared" si="23"/>
        <v/>
      </c>
    </row>
    <row r="672" spans="1:13" x14ac:dyDescent="0.2">
      <c r="A672" s="16" t="s">
        <v>852</v>
      </c>
      <c r="B672" s="143"/>
      <c r="C672" s="144"/>
      <c r="D672" s="143"/>
      <c r="E672" s="143"/>
      <c r="F672" s="143"/>
      <c r="G672" s="155"/>
      <c r="H672" s="156"/>
      <c r="I672" s="157"/>
      <c r="J672" s="156"/>
      <c r="K672" s="143"/>
      <c r="L672" s="147" t="str">
        <f t="shared" si="22"/>
        <v/>
      </c>
      <c r="M672" s="148" t="str">
        <f t="shared" si="23"/>
        <v/>
      </c>
    </row>
    <row r="673" spans="1:13" x14ac:dyDescent="0.2">
      <c r="A673" s="16" t="s">
        <v>853</v>
      </c>
      <c r="B673" s="143"/>
      <c r="C673" s="144"/>
      <c r="D673" s="143"/>
      <c r="E673" s="143"/>
      <c r="F673" s="143"/>
      <c r="G673" s="155"/>
      <c r="H673" s="156"/>
      <c r="I673" s="157"/>
      <c r="J673" s="156"/>
      <c r="K673" s="143"/>
      <c r="L673" s="147" t="str">
        <f t="shared" si="22"/>
        <v/>
      </c>
      <c r="M673" s="148" t="str">
        <f t="shared" si="23"/>
        <v/>
      </c>
    </row>
    <row r="674" spans="1:13" x14ac:dyDescent="0.2">
      <c r="A674" s="16" t="s">
        <v>854</v>
      </c>
      <c r="B674" s="143"/>
      <c r="C674" s="144"/>
      <c r="D674" s="143"/>
      <c r="E674" s="143"/>
      <c r="F674" s="143"/>
      <c r="G674" s="155"/>
      <c r="H674" s="156"/>
      <c r="I674" s="157"/>
      <c r="J674" s="156"/>
      <c r="K674" s="143"/>
      <c r="L674" s="147" t="str">
        <f t="shared" si="22"/>
        <v/>
      </c>
      <c r="M674" s="148" t="str">
        <f t="shared" si="23"/>
        <v/>
      </c>
    </row>
    <row r="675" spans="1:13" x14ac:dyDescent="0.2">
      <c r="A675" s="16" t="s">
        <v>855</v>
      </c>
      <c r="B675" s="143"/>
      <c r="C675" s="144"/>
      <c r="D675" s="143"/>
      <c r="E675" s="143"/>
      <c r="F675" s="143"/>
      <c r="G675" s="155"/>
      <c r="H675" s="156"/>
      <c r="I675" s="157"/>
      <c r="J675" s="156"/>
      <c r="K675" s="143"/>
      <c r="L675" s="147" t="str">
        <f t="shared" si="22"/>
        <v/>
      </c>
      <c r="M675" s="148" t="str">
        <f t="shared" si="23"/>
        <v/>
      </c>
    </row>
    <row r="676" spans="1:13" x14ac:dyDescent="0.2">
      <c r="A676" s="16" t="s">
        <v>856</v>
      </c>
      <c r="B676" s="143"/>
      <c r="C676" s="144"/>
      <c r="D676" s="143"/>
      <c r="E676" s="143"/>
      <c r="F676" s="143"/>
      <c r="G676" s="155"/>
      <c r="H676" s="156"/>
      <c r="I676" s="157"/>
      <c r="J676" s="156"/>
      <c r="K676" s="143"/>
      <c r="L676" s="147" t="str">
        <f t="shared" si="22"/>
        <v/>
      </c>
      <c r="M676" s="148" t="str">
        <f t="shared" si="23"/>
        <v/>
      </c>
    </row>
    <row r="677" spans="1:13" x14ac:dyDescent="0.2">
      <c r="A677" s="16" t="s">
        <v>857</v>
      </c>
      <c r="B677" s="143"/>
      <c r="C677" s="144"/>
      <c r="D677" s="143"/>
      <c r="E677" s="143"/>
      <c r="F677" s="143"/>
      <c r="G677" s="155"/>
      <c r="H677" s="156"/>
      <c r="I677" s="157"/>
      <c r="J677" s="156"/>
      <c r="K677" s="143"/>
      <c r="L677" s="147" t="str">
        <f t="shared" si="22"/>
        <v/>
      </c>
      <c r="M677" s="148" t="str">
        <f t="shared" si="23"/>
        <v/>
      </c>
    </row>
    <row r="678" spans="1:13" x14ac:dyDescent="0.2">
      <c r="A678" s="16" t="s">
        <v>858</v>
      </c>
      <c r="B678" s="143"/>
      <c r="C678" s="144"/>
      <c r="D678" s="143"/>
      <c r="E678" s="143"/>
      <c r="F678" s="143"/>
      <c r="G678" s="155"/>
      <c r="H678" s="156"/>
      <c r="I678" s="157"/>
      <c r="J678" s="156"/>
      <c r="K678" s="143"/>
      <c r="L678" s="147" t="str">
        <f t="shared" si="22"/>
        <v/>
      </c>
      <c r="M678" s="148" t="str">
        <f t="shared" si="23"/>
        <v/>
      </c>
    </row>
    <row r="679" spans="1:13" x14ac:dyDescent="0.2">
      <c r="A679" s="16" t="s">
        <v>859</v>
      </c>
      <c r="B679" s="143"/>
      <c r="C679" s="144"/>
      <c r="D679" s="143"/>
      <c r="E679" s="143"/>
      <c r="F679" s="143"/>
      <c r="G679" s="155"/>
      <c r="H679" s="156"/>
      <c r="I679" s="157"/>
      <c r="J679" s="156"/>
      <c r="K679" s="143"/>
      <c r="L679" s="147" t="str">
        <f t="shared" si="22"/>
        <v/>
      </c>
      <c r="M679" s="148" t="str">
        <f t="shared" si="23"/>
        <v/>
      </c>
    </row>
    <row r="680" spans="1:13" x14ac:dyDescent="0.2">
      <c r="A680" s="16" t="s">
        <v>860</v>
      </c>
      <c r="B680" s="143"/>
      <c r="C680" s="144"/>
      <c r="D680" s="143"/>
      <c r="E680" s="143"/>
      <c r="F680" s="143"/>
      <c r="G680" s="155"/>
      <c r="H680" s="156"/>
      <c r="I680" s="157"/>
      <c r="J680" s="156"/>
      <c r="K680" s="143"/>
      <c r="L680" s="147" t="str">
        <f t="shared" si="22"/>
        <v/>
      </c>
      <c r="M680" s="148" t="str">
        <f t="shared" si="23"/>
        <v/>
      </c>
    </row>
    <row r="681" spans="1:13" x14ac:dyDescent="0.2">
      <c r="A681" s="16" t="s">
        <v>861</v>
      </c>
      <c r="B681" s="143"/>
      <c r="C681" s="144"/>
      <c r="D681" s="143"/>
      <c r="E681" s="143"/>
      <c r="F681" s="143"/>
      <c r="G681" s="155"/>
      <c r="H681" s="156"/>
      <c r="I681" s="157"/>
      <c r="J681" s="156"/>
      <c r="K681" s="143"/>
      <c r="L681" s="147" t="str">
        <f t="shared" si="22"/>
        <v/>
      </c>
      <c r="M681" s="148" t="str">
        <f t="shared" si="23"/>
        <v/>
      </c>
    </row>
    <row r="682" spans="1:13" x14ac:dyDescent="0.2">
      <c r="A682" s="16" t="s">
        <v>862</v>
      </c>
      <c r="B682" s="143"/>
      <c r="C682" s="144"/>
      <c r="D682" s="143"/>
      <c r="E682" s="143"/>
      <c r="F682" s="143"/>
      <c r="G682" s="155"/>
      <c r="H682" s="156"/>
      <c r="I682" s="157"/>
      <c r="J682" s="156"/>
      <c r="K682" s="143"/>
      <c r="L682" s="147" t="str">
        <f t="shared" si="22"/>
        <v/>
      </c>
      <c r="M682" s="148" t="str">
        <f t="shared" si="23"/>
        <v/>
      </c>
    </row>
    <row r="683" spans="1:13" x14ac:dyDescent="0.2">
      <c r="A683" s="16" t="s">
        <v>863</v>
      </c>
      <c r="B683" s="143"/>
      <c r="C683" s="144"/>
      <c r="D683" s="143"/>
      <c r="E683" s="143"/>
      <c r="F683" s="143"/>
      <c r="G683" s="155"/>
      <c r="H683" s="156"/>
      <c r="I683" s="157"/>
      <c r="J683" s="156"/>
      <c r="K683" s="143"/>
      <c r="L683" s="147" t="str">
        <f t="shared" si="22"/>
        <v/>
      </c>
      <c r="M683" s="148" t="str">
        <f t="shared" si="23"/>
        <v/>
      </c>
    </row>
    <row r="684" spans="1:13" x14ac:dyDescent="0.2">
      <c r="A684" s="16" t="s">
        <v>864</v>
      </c>
      <c r="B684" s="143"/>
      <c r="C684" s="144"/>
      <c r="D684" s="143"/>
      <c r="E684" s="143"/>
      <c r="F684" s="143"/>
      <c r="G684" s="155"/>
      <c r="H684" s="156"/>
      <c r="I684" s="157"/>
      <c r="J684" s="156"/>
      <c r="K684" s="143"/>
      <c r="L684" s="147" t="str">
        <f t="shared" si="22"/>
        <v/>
      </c>
      <c r="M684" s="148" t="str">
        <f t="shared" si="23"/>
        <v/>
      </c>
    </row>
    <row r="685" spans="1:13" x14ac:dyDescent="0.2">
      <c r="A685" s="16" t="s">
        <v>865</v>
      </c>
      <c r="B685" s="143"/>
      <c r="C685" s="144"/>
      <c r="D685" s="143"/>
      <c r="E685" s="143"/>
      <c r="F685" s="143"/>
      <c r="G685" s="155"/>
      <c r="H685" s="156"/>
      <c r="I685" s="157"/>
      <c r="J685" s="156"/>
      <c r="K685" s="143"/>
      <c r="L685" s="147" t="str">
        <f t="shared" si="22"/>
        <v/>
      </c>
      <c r="M685" s="148" t="str">
        <f t="shared" si="23"/>
        <v/>
      </c>
    </row>
    <row r="686" spans="1:13" x14ac:dyDescent="0.2">
      <c r="A686" s="16" t="s">
        <v>866</v>
      </c>
      <c r="B686" s="143"/>
      <c r="C686" s="144"/>
      <c r="D686" s="143"/>
      <c r="E686" s="143"/>
      <c r="F686" s="143"/>
      <c r="G686" s="155"/>
      <c r="H686" s="156"/>
      <c r="I686" s="157"/>
      <c r="J686" s="156"/>
      <c r="K686" s="143"/>
      <c r="L686" s="147" t="str">
        <f t="shared" si="22"/>
        <v/>
      </c>
      <c r="M686" s="148" t="str">
        <f t="shared" si="23"/>
        <v/>
      </c>
    </row>
    <row r="687" spans="1:13" x14ac:dyDescent="0.2">
      <c r="A687" s="16" t="s">
        <v>867</v>
      </c>
      <c r="B687" s="143"/>
      <c r="C687" s="144"/>
      <c r="D687" s="143"/>
      <c r="E687" s="143"/>
      <c r="F687" s="143"/>
      <c r="G687" s="155"/>
      <c r="H687" s="156"/>
      <c r="I687" s="157"/>
      <c r="J687" s="156"/>
      <c r="K687" s="143"/>
      <c r="L687" s="147" t="str">
        <f t="shared" si="22"/>
        <v/>
      </c>
      <c r="M687" s="148" t="str">
        <f t="shared" si="23"/>
        <v/>
      </c>
    </row>
    <row r="688" spans="1:13" x14ac:dyDescent="0.2">
      <c r="A688" s="16" t="s">
        <v>868</v>
      </c>
      <c r="B688" s="143"/>
      <c r="C688" s="144"/>
      <c r="D688" s="143"/>
      <c r="E688" s="143"/>
      <c r="F688" s="143"/>
      <c r="G688" s="155"/>
      <c r="H688" s="156"/>
      <c r="I688" s="157"/>
      <c r="J688" s="156"/>
      <c r="K688" s="143"/>
      <c r="L688" s="147" t="str">
        <f t="shared" si="22"/>
        <v/>
      </c>
      <c r="M688" s="148" t="str">
        <f t="shared" si="23"/>
        <v/>
      </c>
    </row>
    <row r="689" spans="1:13" x14ac:dyDescent="0.2">
      <c r="A689" s="16" t="s">
        <v>869</v>
      </c>
      <c r="B689" s="143"/>
      <c r="C689" s="144"/>
      <c r="D689" s="143"/>
      <c r="E689" s="143"/>
      <c r="F689" s="143"/>
      <c r="G689" s="155"/>
      <c r="H689" s="156"/>
      <c r="I689" s="157"/>
      <c r="J689" s="156"/>
      <c r="K689" s="143"/>
      <c r="L689" s="147" t="str">
        <f t="shared" si="22"/>
        <v/>
      </c>
      <c r="M689" s="148" t="str">
        <f t="shared" si="23"/>
        <v/>
      </c>
    </row>
    <row r="690" spans="1:13" x14ac:dyDescent="0.2">
      <c r="A690" s="16" t="s">
        <v>870</v>
      </c>
      <c r="B690" s="143"/>
      <c r="C690" s="144"/>
      <c r="D690" s="143"/>
      <c r="E690" s="143"/>
      <c r="F690" s="143"/>
      <c r="G690" s="155"/>
      <c r="H690" s="156"/>
      <c r="I690" s="157"/>
      <c r="J690" s="156"/>
      <c r="K690" s="143"/>
      <c r="L690" s="147" t="str">
        <f t="shared" si="22"/>
        <v/>
      </c>
      <c r="M690" s="148" t="str">
        <f t="shared" si="23"/>
        <v/>
      </c>
    </row>
    <row r="691" spans="1:13" x14ac:dyDescent="0.2">
      <c r="A691" s="16" t="s">
        <v>871</v>
      </c>
      <c r="B691" s="143"/>
      <c r="C691" s="144"/>
      <c r="D691" s="143"/>
      <c r="E691" s="143"/>
      <c r="F691" s="143"/>
      <c r="G691" s="155"/>
      <c r="H691" s="156"/>
      <c r="I691" s="157"/>
      <c r="J691" s="156"/>
      <c r="K691" s="143"/>
      <c r="L691" s="147" t="str">
        <f t="shared" si="22"/>
        <v/>
      </c>
      <c r="M691" s="148" t="str">
        <f t="shared" si="23"/>
        <v/>
      </c>
    </row>
    <row r="692" spans="1:13" x14ac:dyDescent="0.2">
      <c r="A692" s="16" t="s">
        <v>872</v>
      </c>
      <c r="B692" s="143"/>
      <c r="C692" s="144"/>
      <c r="D692" s="143"/>
      <c r="E692" s="143"/>
      <c r="F692" s="143"/>
      <c r="G692" s="155"/>
      <c r="H692" s="156"/>
      <c r="I692" s="157"/>
      <c r="J692" s="156"/>
      <c r="K692" s="143"/>
      <c r="L692" s="147" t="str">
        <f t="shared" si="22"/>
        <v/>
      </c>
      <c r="M692" s="148" t="str">
        <f t="shared" si="23"/>
        <v/>
      </c>
    </row>
    <row r="693" spans="1:13" x14ac:dyDescent="0.2">
      <c r="A693" s="16" t="s">
        <v>873</v>
      </c>
      <c r="B693" s="143"/>
      <c r="C693" s="144"/>
      <c r="D693" s="143"/>
      <c r="E693" s="143"/>
      <c r="F693" s="143"/>
      <c r="G693" s="155"/>
      <c r="H693" s="156"/>
      <c r="I693" s="157"/>
      <c r="J693" s="156"/>
      <c r="K693" s="143"/>
      <c r="L693" s="147" t="str">
        <f t="shared" si="22"/>
        <v/>
      </c>
      <c r="M693" s="148" t="str">
        <f t="shared" si="23"/>
        <v/>
      </c>
    </row>
    <row r="694" spans="1:13" x14ac:dyDescent="0.2">
      <c r="A694" s="16" t="s">
        <v>874</v>
      </c>
      <c r="B694" s="143"/>
      <c r="C694" s="144"/>
      <c r="D694" s="143"/>
      <c r="E694" s="143"/>
      <c r="F694" s="143"/>
      <c r="G694" s="155"/>
      <c r="H694" s="156"/>
      <c r="I694" s="157"/>
      <c r="J694" s="156"/>
      <c r="K694" s="143"/>
      <c r="L694" s="147" t="str">
        <f t="shared" si="22"/>
        <v/>
      </c>
      <c r="M694" s="148" t="str">
        <f t="shared" si="23"/>
        <v/>
      </c>
    </row>
    <row r="695" spans="1:13" x14ac:dyDescent="0.2">
      <c r="A695" s="16" t="s">
        <v>875</v>
      </c>
      <c r="B695" s="143"/>
      <c r="C695" s="144"/>
      <c r="D695" s="143"/>
      <c r="E695" s="143"/>
      <c r="F695" s="143"/>
      <c r="G695" s="155"/>
      <c r="H695" s="156"/>
      <c r="I695" s="157"/>
      <c r="J695" s="156"/>
      <c r="K695" s="143"/>
      <c r="L695" s="147" t="str">
        <f t="shared" si="22"/>
        <v/>
      </c>
      <c r="M695" s="148" t="str">
        <f t="shared" si="23"/>
        <v/>
      </c>
    </row>
    <row r="696" spans="1:13" x14ac:dyDescent="0.2">
      <c r="A696" s="16" t="s">
        <v>876</v>
      </c>
      <c r="B696" s="143"/>
      <c r="C696" s="144"/>
      <c r="D696" s="143"/>
      <c r="E696" s="143"/>
      <c r="F696" s="143"/>
      <c r="G696" s="155"/>
      <c r="H696" s="156"/>
      <c r="I696" s="157"/>
      <c r="J696" s="156"/>
      <c r="K696" s="143"/>
      <c r="L696" s="147" t="str">
        <f t="shared" si="22"/>
        <v/>
      </c>
      <c r="M696" s="148" t="str">
        <f t="shared" si="23"/>
        <v/>
      </c>
    </row>
    <row r="697" spans="1:13" x14ac:dyDescent="0.2">
      <c r="A697" s="16" t="s">
        <v>877</v>
      </c>
      <c r="B697" s="143"/>
      <c r="C697" s="144"/>
      <c r="D697" s="143"/>
      <c r="E697" s="143"/>
      <c r="F697" s="143"/>
      <c r="G697" s="155"/>
      <c r="H697" s="156"/>
      <c r="I697" s="157"/>
      <c r="J697" s="156"/>
      <c r="K697" s="143"/>
      <c r="L697" s="147" t="str">
        <f t="shared" si="22"/>
        <v/>
      </c>
      <c r="M697" s="148" t="str">
        <f t="shared" si="23"/>
        <v/>
      </c>
    </row>
    <row r="698" spans="1:13" x14ac:dyDescent="0.2">
      <c r="A698" s="16" t="s">
        <v>878</v>
      </c>
      <c r="B698" s="143"/>
      <c r="C698" s="144"/>
      <c r="D698" s="143"/>
      <c r="E698" s="143"/>
      <c r="F698" s="143"/>
      <c r="G698" s="155"/>
      <c r="H698" s="156"/>
      <c r="I698" s="157"/>
      <c r="J698" s="156"/>
      <c r="K698" s="143"/>
      <c r="L698" s="147" t="str">
        <f t="shared" si="22"/>
        <v/>
      </c>
      <c r="M698" s="148" t="str">
        <f t="shared" si="23"/>
        <v/>
      </c>
    </row>
    <row r="699" spans="1:13" x14ac:dyDescent="0.2">
      <c r="A699" s="16" t="s">
        <v>879</v>
      </c>
      <c r="B699" s="143"/>
      <c r="C699" s="144"/>
      <c r="D699" s="143"/>
      <c r="E699" s="143"/>
      <c r="F699" s="143"/>
      <c r="G699" s="155"/>
      <c r="H699" s="156"/>
      <c r="I699" s="157"/>
      <c r="J699" s="156"/>
      <c r="K699" s="143"/>
      <c r="L699" s="147" t="str">
        <f t="shared" si="22"/>
        <v/>
      </c>
      <c r="M699" s="148" t="str">
        <f t="shared" si="23"/>
        <v/>
      </c>
    </row>
    <row r="700" spans="1:13" x14ac:dyDescent="0.2">
      <c r="A700" s="16" t="s">
        <v>880</v>
      </c>
      <c r="B700" s="143"/>
      <c r="C700" s="144"/>
      <c r="D700" s="143"/>
      <c r="E700" s="143"/>
      <c r="F700" s="143"/>
      <c r="G700" s="155"/>
      <c r="H700" s="156"/>
      <c r="I700" s="157"/>
      <c r="J700" s="156"/>
      <c r="K700" s="143"/>
      <c r="L700" s="147" t="str">
        <f t="shared" si="22"/>
        <v/>
      </c>
      <c r="M700" s="148" t="str">
        <f t="shared" si="23"/>
        <v/>
      </c>
    </row>
    <row r="701" spans="1:13" x14ac:dyDescent="0.2">
      <c r="A701" s="16" t="s">
        <v>881</v>
      </c>
      <c r="B701" s="143"/>
      <c r="C701" s="144"/>
      <c r="D701" s="143"/>
      <c r="E701" s="143"/>
      <c r="F701" s="143"/>
      <c r="G701" s="155"/>
      <c r="H701" s="156"/>
      <c r="I701" s="157"/>
      <c r="J701" s="156"/>
      <c r="K701" s="143"/>
      <c r="L701" s="147" t="str">
        <f t="shared" si="22"/>
        <v/>
      </c>
      <c r="M701" s="148" t="str">
        <f t="shared" si="23"/>
        <v/>
      </c>
    </row>
    <row r="702" spans="1:13" x14ac:dyDescent="0.2">
      <c r="A702" s="16" t="s">
        <v>882</v>
      </c>
      <c r="B702" s="143"/>
      <c r="C702" s="144"/>
      <c r="D702" s="143"/>
      <c r="E702" s="143"/>
      <c r="F702" s="143"/>
      <c r="G702" s="155"/>
      <c r="H702" s="156"/>
      <c r="I702" s="157"/>
      <c r="J702" s="156"/>
      <c r="K702" s="143"/>
      <c r="L702" s="147" t="str">
        <f t="shared" si="22"/>
        <v/>
      </c>
      <c r="M702" s="148" t="str">
        <f t="shared" si="23"/>
        <v/>
      </c>
    </row>
    <row r="703" spans="1:13" x14ac:dyDescent="0.2">
      <c r="A703" s="16" t="s">
        <v>883</v>
      </c>
      <c r="B703" s="143"/>
      <c r="C703" s="144"/>
      <c r="D703" s="143"/>
      <c r="E703" s="143"/>
      <c r="F703" s="143"/>
      <c r="G703" s="155"/>
      <c r="H703" s="156"/>
      <c r="I703" s="157"/>
      <c r="J703" s="156"/>
      <c r="K703" s="143"/>
      <c r="L703" s="147" t="str">
        <f t="shared" si="22"/>
        <v/>
      </c>
      <c r="M703" s="148" t="str">
        <f t="shared" si="23"/>
        <v/>
      </c>
    </row>
    <row r="704" spans="1:13" x14ac:dyDescent="0.2">
      <c r="A704" s="16" t="s">
        <v>884</v>
      </c>
      <c r="B704" s="143"/>
      <c r="C704" s="144"/>
      <c r="D704" s="143"/>
      <c r="E704" s="143"/>
      <c r="F704" s="143"/>
      <c r="G704" s="155"/>
      <c r="H704" s="156"/>
      <c r="I704" s="157"/>
      <c r="J704" s="156"/>
      <c r="K704" s="143"/>
      <c r="L704" s="147" t="str">
        <f t="shared" si="22"/>
        <v/>
      </c>
      <c r="M704" s="148" t="str">
        <f t="shared" si="23"/>
        <v/>
      </c>
    </row>
    <row r="705" spans="1:13" x14ac:dyDescent="0.2">
      <c r="A705" s="16" t="s">
        <v>885</v>
      </c>
      <c r="B705" s="143"/>
      <c r="C705" s="144"/>
      <c r="D705" s="143"/>
      <c r="E705" s="143"/>
      <c r="F705" s="143"/>
      <c r="G705" s="155"/>
      <c r="H705" s="156"/>
      <c r="I705" s="157"/>
      <c r="J705" s="156"/>
      <c r="K705" s="143"/>
      <c r="L705" s="147" t="str">
        <f t="shared" si="22"/>
        <v/>
      </c>
      <c r="M705" s="148" t="str">
        <f t="shared" si="23"/>
        <v/>
      </c>
    </row>
    <row r="706" spans="1:13" x14ac:dyDescent="0.2">
      <c r="A706" s="16" t="s">
        <v>886</v>
      </c>
      <c r="B706" s="143"/>
      <c r="C706" s="144"/>
      <c r="D706" s="143"/>
      <c r="E706" s="143"/>
      <c r="F706" s="143"/>
      <c r="G706" s="155"/>
      <c r="H706" s="156"/>
      <c r="I706" s="157"/>
      <c r="J706" s="156"/>
      <c r="K706" s="143"/>
      <c r="L706" s="147" t="str">
        <f t="shared" si="22"/>
        <v/>
      </c>
      <c r="M706" s="148" t="str">
        <f t="shared" si="23"/>
        <v/>
      </c>
    </row>
    <row r="707" spans="1:13" x14ac:dyDescent="0.2">
      <c r="A707" s="16" t="s">
        <v>887</v>
      </c>
      <c r="B707" s="143"/>
      <c r="C707" s="144"/>
      <c r="D707" s="143"/>
      <c r="E707" s="143"/>
      <c r="F707" s="143"/>
      <c r="G707" s="155"/>
      <c r="H707" s="156"/>
      <c r="I707" s="157"/>
      <c r="J707" s="156"/>
      <c r="K707" s="143"/>
      <c r="L707" s="147" t="str">
        <f t="shared" si="22"/>
        <v/>
      </c>
      <c r="M707" s="148" t="str">
        <f t="shared" si="23"/>
        <v/>
      </c>
    </row>
    <row r="708" spans="1:13" x14ac:dyDescent="0.2">
      <c r="A708" s="16" t="s">
        <v>888</v>
      </c>
      <c r="B708" s="143"/>
      <c r="C708" s="144"/>
      <c r="D708" s="143"/>
      <c r="E708" s="143"/>
      <c r="F708" s="143"/>
      <c r="G708" s="155"/>
      <c r="H708" s="156"/>
      <c r="I708" s="157"/>
      <c r="J708" s="156"/>
      <c r="K708" s="143"/>
      <c r="L708" s="147" t="str">
        <f t="shared" si="22"/>
        <v/>
      </c>
      <c r="M708" s="148" t="str">
        <f t="shared" si="23"/>
        <v/>
      </c>
    </row>
    <row r="709" spans="1:13" x14ac:dyDescent="0.2">
      <c r="A709" s="16" t="s">
        <v>889</v>
      </c>
      <c r="B709" s="143"/>
      <c r="C709" s="144"/>
      <c r="D709" s="143"/>
      <c r="E709" s="143"/>
      <c r="F709" s="143"/>
      <c r="G709" s="155"/>
      <c r="H709" s="156"/>
      <c r="I709" s="157"/>
      <c r="J709" s="156"/>
      <c r="K709" s="143"/>
      <c r="L709" s="147" t="str">
        <f t="shared" si="22"/>
        <v/>
      </c>
      <c r="M709" s="148" t="str">
        <f t="shared" si="23"/>
        <v/>
      </c>
    </row>
    <row r="710" spans="1:13" x14ac:dyDescent="0.2">
      <c r="A710" s="16" t="s">
        <v>890</v>
      </c>
      <c r="B710" s="143"/>
      <c r="C710" s="144"/>
      <c r="D710" s="143"/>
      <c r="E710" s="143"/>
      <c r="F710" s="143"/>
      <c r="G710" s="155"/>
      <c r="H710" s="156"/>
      <c r="I710" s="157"/>
      <c r="J710" s="156"/>
      <c r="K710" s="143"/>
      <c r="L710" s="147" t="str">
        <f t="shared" si="22"/>
        <v/>
      </c>
      <c r="M710" s="148" t="str">
        <f t="shared" si="23"/>
        <v/>
      </c>
    </row>
    <row r="711" spans="1:13" x14ac:dyDescent="0.2">
      <c r="A711" s="16" t="s">
        <v>891</v>
      </c>
      <c r="B711" s="143"/>
      <c r="C711" s="144"/>
      <c r="D711" s="143"/>
      <c r="E711" s="143"/>
      <c r="F711" s="143"/>
      <c r="G711" s="155"/>
      <c r="H711" s="156"/>
      <c r="I711" s="157"/>
      <c r="J711" s="156"/>
      <c r="K711" s="143"/>
      <c r="L711" s="147" t="str">
        <f t="shared" si="22"/>
        <v/>
      </c>
      <c r="M711" s="148" t="str">
        <f t="shared" si="23"/>
        <v/>
      </c>
    </row>
    <row r="712" spans="1:13" x14ac:dyDescent="0.2">
      <c r="A712" s="16" t="s">
        <v>892</v>
      </c>
      <c r="B712" s="143"/>
      <c r="C712" s="144"/>
      <c r="D712" s="143"/>
      <c r="E712" s="143"/>
      <c r="F712" s="143"/>
      <c r="G712" s="155"/>
      <c r="H712" s="156"/>
      <c r="I712" s="157"/>
      <c r="J712" s="156"/>
      <c r="K712" s="143"/>
      <c r="L712" s="147" t="str">
        <f t="shared" si="22"/>
        <v/>
      </c>
      <c r="M712" s="148" t="str">
        <f t="shared" si="23"/>
        <v/>
      </c>
    </row>
    <row r="713" spans="1:13" x14ac:dyDescent="0.2">
      <c r="A713" s="16" t="s">
        <v>893</v>
      </c>
      <c r="B713" s="143"/>
      <c r="C713" s="144"/>
      <c r="D713" s="143"/>
      <c r="E713" s="143"/>
      <c r="F713" s="143"/>
      <c r="G713" s="155"/>
      <c r="H713" s="156"/>
      <c r="I713" s="157"/>
      <c r="J713" s="156"/>
      <c r="K713" s="143"/>
      <c r="L713" s="147" t="str">
        <f t="shared" si="22"/>
        <v/>
      </c>
      <c r="M713" s="148" t="str">
        <f t="shared" si="23"/>
        <v/>
      </c>
    </row>
    <row r="714" spans="1:13" x14ac:dyDescent="0.2">
      <c r="A714" s="16" t="s">
        <v>894</v>
      </c>
      <c r="B714" s="143"/>
      <c r="C714" s="144"/>
      <c r="D714" s="143"/>
      <c r="E714" s="143"/>
      <c r="F714" s="143"/>
      <c r="G714" s="155"/>
      <c r="H714" s="156"/>
      <c r="I714" s="157"/>
      <c r="J714" s="156"/>
      <c r="K714" s="143"/>
      <c r="L714" s="147" t="str">
        <f t="shared" si="22"/>
        <v/>
      </c>
      <c r="M714" s="148" t="str">
        <f t="shared" si="23"/>
        <v/>
      </c>
    </row>
    <row r="715" spans="1:13" x14ac:dyDescent="0.2">
      <c r="A715" s="16" t="s">
        <v>895</v>
      </c>
      <c r="B715" s="143"/>
      <c r="C715" s="144"/>
      <c r="D715" s="143"/>
      <c r="E715" s="143"/>
      <c r="F715" s="143"/>
      <c r="G715" s="155"/>
      <c r="H715" s="156"/>
      <c r="I715" s="157"/>
      <c r="J715" s="156"/>
      <c r="K715" s="143"/>
      <c r="L715" s="147" t="str">
        <f t="shared" si="22"/>
        <v/>
      </c>
      <c r="M715" s="148" t="str">
        <f t="shared" si="23"/>
        <v/>
      </c>
    </row>
    <row r="716" spans="1:13" x14ac:dyDescent="0.2">
      <c r="A716" s="16" t="s">
        <v>896</v>
      </c>
      <c r="B716" s="143"/>
      <c r="C716" s="144"/>
      <c r="D716" s="143"/>
      <c r="E716" s="143"/>
      <c r="F716" s="143"/>
      <c r="G716" s="155"/>
      <c r="H716" s="156"/>
      <c r="I716" s="157"/>
      <c r="J716" s="156"/>
      <c r="K716" s="143"/>
      <c r="L716" s="147" t="str">
        <f t="shared" si="22"/>
        <v/>
      </c>
      <c r="M716" s="148" t="str">
        <f t="shared" si="23"/>
        <v/>
      </c>
    </row>
    <row r="717" spans="1:13" x14ac:dyDescent="0.2">
      <c r="A717" s="16" t="s">
        <v>897</v>
      </c>
      <c r="B717" s="143"/>
      <c r="C717" s="144"/>
      <c r="D717" s="143"/>
      <c r="E717" s="143"/>
      <c r="F717" s="143"/>
      <c r="G717" s="155"/>
      <c r="H717" s="156"/>
      <c r="I717" s="157"/>
      <c r="J717" s="156"/>
      <c r="K717" s="143"/>
      <c r="L717" s="147" t="str">
        <f t="shared" ref="L717:L780" si="24">IF(H717&lt;&gt;"",H717/G717,"")</f>
        <v/>
      </c>
      <c r="M717" s="148" t="str">
        <f t="shared" ref="M717:M780" si="25">IF(H717&lt;&gt;"",(H717-J717)*I717,"")</f>
        <v/>
      </c>
    </row>
    <row r="718" spans="1:13" x14ac:dyDescent="0.2">
      <c r="A718" s="16" t="s">
        <v>898</v>
      </c>
      <c r="B718" s="143"/>
      <c r="C718" s="144"/>
      <c r="D718" s="143"/>
      <c r="E718" s="143"/>
      <c r="F718" s="143"/>
      <c r="G718" s="155"/>
      <c r="H718" s="156"/>
      <c r="I718" s="157"/>
      <c r="J718" s="156"/>
      <c r="K718" s="143"/>
      <c r="L718" s="147" t="str">
        <f t="shared" si="24"/>
        <v/>
      </c>
      <c r="M718" s="148" t="str">
        <f t="shared" si="25"/>
        <v/>
      </c>
    </row>
    <row r="719" spans="1:13" x14ac:dyDescent="0.2">
      <c r="A719" s="16" t="s">
        <v>899</v>
      </c>
      <c r="B719" s="143"/>
      <c r="C719" s="144"/>
      <c r="D719" s="143"/>
      <c r="E719" s="143"/>
      <c r="F719" s="143"/>
      <c r="G719" s="155"/>
      <c r="H719" s="156"/>
      <c r="I719" s="157"/>
      <c r="J719" s="156"/>
      <c r="K719" s="143"/>
      <c r="L719" s="147" t="str">
        <f t="shared" si="24"/>
        <v/>
      </c>
      <c r="M719" s="148" t="str">
        <f t="shared" si="25"/>
        <v/>
      </c>
    </row>
    <row r="720" spans="1:13" x14ac:dyDescent="0.2">
      <c r="A720" s="16" t="s">
        <v>900</v>
      </c>
      <c r="B720" s="143"/>
      <c r="C720" s="144"/>
      <c r="D720" s="143"/>
      <c r="E720" s="143"/>
      <c r="F720" s="143"/>
      <c r="G720" s="155"/>
      <c r="H720" s="156"/>
      <c r="I720" s="157"/>
      <c r="J720" s="156"/>
      <c r="K720" s="143"/>
      <c r="L720" s="147" t="str">
        <f t="shared" si="24"/>
        <v/>
      </c>
      <c r="M720" s="148" t="str">
        <f t="shared" si="25"/>
        <v/>
      </c>
    </row>
    <row r="721" spans="1:13" x14ac:dyDescent="0.2">
      <c r="A721" s="16" t="s">
        <v>901</v>
      </c>
      <c r="B721" s="143"/>
      <c r="C721" s="144"/>
      <c r="D721" s="143"/>
      <c r="E721" s="143"/>
      <c r="F721" s="143"/>
      <c r="G721" s="155"/>
      <c r="H721" s="156"/>
      <c r="I721" s="157"/>
      <c r="J721" s="156"/>
      <c r="K721" s="143"/>
      <c r="L721" s="147" t="str">
        <f t="shared" si="24"/>
        <v/>
      </c>
      <c r="M721" s="148" t="str">
        <f t="shared" si="25"/>
        <v/>
      </c>
    </row>
    <row r="722" spans="1:13" x14ac:dyDescent="0.2">
      <c r="A722" s="16" t="s">
        <v>902</v>
      </c>
      <c r="B722" s="143"/>
      <c r="C722" s="144"/>
      <c r="D722" s="143"/>
      <c r="E722" s="143"/>
      <c r="F722" s="143"/>
      <c r="G722" s="155"/>
      <c r="H722" s="156"/>
      <c r="I722" s="157"/>
      <c r="J722" s="156"/>
      <c r="K722" s="143"/>
      <c r="L722" s="147" t="str">
        <f t="shared" si="24"/>
        <v/>
      </c>
      <c r="M722" s="148" t="str">
        <f t="shared" si="25"/>
        <v/>
      </c>
    </row>
    <row r="723" spans="1:13" x14ac:dyDescent="0.2">
      <c r="A723" s="16" t="s">
        <v>903</v>
      </c>
      <c r="B723" s="143"/>
      <c r="C723" s="144"/>
      <c r="D723" s="143"/>
      <c r="E723" s="143"/>
      <c r="F723" s="143"/>
      <c r="G723" s="155"/>
      <c r="H723" s="156"/>
      <c r="I723" s="157"/>
      <c r="J723" s="156"/>
      <c r="K723" s="143"/>
      <c r="L723" s="147" t="str">
        <f t="shared" si="24"/>
        <v/>
      </c>
      <c r="M723" s="148" t="str">
        <f t="shared" si="25"/>
        <v/>
      </c>
    </row>
    <row r="724" spans="1:13" x14ac:dyDescent="0.2">
      <c r="A724" s="16" t="s">
        <v>904</v>
      </c>
      <c r="B724" s="143"/>
      <c r="C724" s="144"/>
      <c r="D724" s="143"/>
      <c r="E724" s="143"/>
      <c r="F724" s="143"/>
      <c r="G724" s="155"/>
      <c r="H724" s="156"/>
      <c r="I724" s="157"/>
      <c r="J724" s="156"/>
      <c r="K724" s="143"/>
      <c r="L724" s="147" t="str">
        <f t="shared" si="24"/>
        <v/>
      </c>
      <c r="M724" s="148" t="str">
        <f t="shared" si="25"/>
        <v/>
      </c>
    </row>
    <row r="725" spans="1:13" x14ac:dyDescent="0.2">
      <c r="A725" s="16" t="s">
        <v>905</v>
      </c>
      <c r="B725" s="143"/>
      <c r="C725" s="144"/>
      <c r="D725" s="143"/>
      <c r="E725" s="143"/>
      <c r="F725" s="143"/>
      <c r="G725" s="155"/>
      <c r="H725" s="156"/>
      <c r="I725" s="157"/>
      <c r="J725" s="156"/>
      <c r="K725" s="143"/>
      <c r="L725" s="147" t="str">
        <f t="shared" si="24"/>
        <v/>
      </c>
      <c r="M725" s="148" t="str">
        <f t="shared" si="25"/>
        <v/>
      </c>
    </row>
    <row r="726" spans="1:13" x14ac:dyDescent="0.2">
      <c r="A726" s="16" t="s">
        <v>906</v>
      </c>
      <c r="B726" s="143"/>
      <c r="C726" s="144"/>
      <c r="D726" s="143"/>
      <c r="E726" s="143"/>
      <c r="F726" s="143"/>
      <c r="G726" s="155"/>
      <c r="H726" s="156"/>
      <c r="I726" s="157"/>
      <c r="J726" s="156"/>
      <c r="K726" s="143"/>
      <c r="L726" s="147" t="str">
        <f t="shared" si="24"/>
        <v/>
      </c>
      <c r="M726" s="148" t="str">
        <f t="shared" si="25"/>
        <v/>
      </c>
    </row>
    <row r="727" spans="1:13" x14ac:dyDescent="0.2">
      <c r="A727" s="16" t="s">
        <v>907</v>
      </c>
      <c r="B727" s="143"/>
      <c r="C727" s="144"/>
      <c r="D727" s="143"/>
      <c r="E727" s="143"/>
      <c r="F727" s="143"/>
      <c r="G727" s="155"/>
      <c r="H727" s="156"/>
      <c r="I727" s="157"/>
      <c r="J727" s="156"/>
      <c r="K727" s="143"/>
      <c r="L727" s="147" t="str">
        <f t="shared" si="24"/>
        <v/>
      </c>
      <c r="M727" s="148" t="str">
        <f t="shared" si="25"/>
        <v/>
      </c>
    </row>
    <row r="728" spans="1:13" x14ac:dyDescent="0.2">
      <c r="A728" s="16" t="s">
        <v>908</v>
      </c>
      <c r="B728" s="143"/>
      <c r="C728" s="144"/>
      <c r="D728" s="143"/>
      <c r="E728" s="143"/>
      <c r="F728" s="143"/>
      <c r="G728" s="155"/>
      <c r="H728" s="156"/>
      <c r="I728" s="157"/>
      <c r="J728" s="156"/>
      <c r="K728" s="143"/>
      <c r="L728" s="147" t="str">
        <f t="shared" si="24"/>
        <v/>
      </c>
      <c r="M728" s="148" t="str">
        <f t="shared" si="25"/>
        <v/>
      </c>
    </row>
    <row r="729" spans="1:13" x14ac:dyDescent="0.2">
      <c r="A729" s="16" t="s">
        <v>909</v>
      </c>
      <c r="B729" s="143"/>
      <c r="C729" s="144"/>
      <c r="D729" s="143"/>
      <c r="E729" s="143"/>
      <c r="F729" s="143"/>
      <c r="G729" s="155"/>
      <c r="H729" s="156"/>
      <c r="I729" s="157"/>
      <c r="J729" s="156"/>
      <c r="K729" s="143"/>
      <c r="L729" s="147" t="str">
        <f t="shared" si="24"/>
        <v/>
      </c>
      <c r="M729" s="148" t="str">
        <f t="shared" si="25"/>
        <v/>
      </c>
    </row>
    <row r="730" spans="1:13" x14ac:dyDescent="0.2">
      <c r="A730" s="16" t="s">
        <v>910</v>
      </c>
      <c r="B730" s="143"/>
      <c r="C730" s="144"/>
      <c r="D730" s="143"/>
      <c r="E730" s="143"/>
      <c r="F730" s="143"/>
      <c r="G730" s="155"/>
      <c r="H730" s="156"/>
      <c r="I730" s="157"/>
      <c r="J730" s="156"/>
      <c r="K730" s="143"/>
      <c r="L730" s="147" t="str">
        <f t="shared" si="24"/>
        <v/>
      </c>
      <c r="M730" s="148" t="str">
        <f t="shared" si="25"/>
        <v/>
      </c>
    </row>
    <row r="731" spans="1:13" x14ac:dyDescent="0.2">
      <c r="A731" s="16" t="s">
        <v>911</v>
      </c>
      <c r="B731" s="143"/>
      <c r="C731" s="144"/>
      <c r="D731" s="143"/>
      <c r="E731" s="143"/>
      <c r="F731" s="143"/>
      <c r="G731" s="155"/>
      <c r="H731" s="156"/>
      <c r="I731" s="157"/>
      <c r="J731" s="156"/>
      <c r="K731" s="143"/>
      <c r="L731" s="147" t="str">
        <f t="shared" si="24"/>
        <v/>
      </c>
      <c r="M731" s="148" t="str">
        <f t="shared" si="25"/>
        <v/>
      </c>
    </row>
    <row r="732" spans="1:13" x14ac:dyDescent="0.2">
      <c r="A732" s="16" t="s">
        <v>912</v>
      </c>
      <c r="B732" s="143"/>
      <c r="C732" s="144"/>
      <c r="D732" s="143"/>
      <c r="E732" s="143"/>
      <c r="F732" s="143"/>
      <c r="G732" s="155"/>
      <c r="H732" s="156"/>
      <c r="I732" s="157"/>
      <c r="J732" s="156"/>
      <c r="K732" s="143"/>
      <c r="L732" s="147" t="str">
        <f t="shared" si="24"/>
        <v/>
      </c>
      <c r="M732" s="148" t="str">
        <f t="shared" si="25"/>
        <v/>
      </c>
    </row>
    <row r="733" spans="1:13" x14ac:dyDescent="0.2">
      <c r="A733" s="16" t="s">
        <v>913</v>
      </c>
      <c r="B733" s="143"/>
      <c r="C733" s="144"/>
      <c r="D733" s="143"/>
      <c r="E733" s="143"/>
      <c r="F733" s="143"/>
      <c r="G733" s="155"/>
      <c r="H733" s="156"/>
      <c r="I733" s="157"/>
      <c r="J733" s="156"/>
      <c r="K733" s="143"/>
      <c r="L733" s="147" t="str">
        <f t="shared" si="24"/>
        <v/>
      </c>
      <c r="M733" s="148" t="str">
        <f t="shared" si="25"/>
        <v/>
      </c>
    </row>
    <row r="734" spans="1:13" x14ac:dyDescent="0.2">
      <c r="A734" s="16" t="s">
        <v>914</v>
      </c>
      <c r="B734" s="143"/>
      <c r="C734" s="144"/>
      <c r="D734" s="143"/>
      <c r="E734" s="143"/>
      <c r="F734" s="143"/>
      <c r="G734" s="155"/>
      <c r="H734" s="156"/>
      <c r="I734" s="157"/>
      <c r="J734" s="156"/>
      <c r="K734" s="143"/>
      <c r="L734" s="147" t="str">
        <f t="shared" si="24"/>
        <v/>
      </c>
      <c r="M734" s="148" t="str">
        <f t="shared" si="25"/>
        <v/>
      </c>
    </row>
    <row r="735" spans="1:13" x14ac:dyDescent="0.2">
      <c r="A735" s="16" t="s">
        <v>915</v>
      </c>
      <c r="B735" s="143"/>
      <c r="C735" s="144"/>
      <c r="D735" s="143"/>
      <c r="E735" s="143"/>
      <c r="F735" s="143"/>
      <c r="G735" s="155"/>
      <c r="H735" s="156"/>
      <c r="I735" s="157"/>
      <c r="J735" s="156"/>
      <c r="K735" s="143"/>
      <c r="L735" s="147" t="str">
        <f t="shared" si="24"/>
        <v/>
      </c>
      <c r="M735" s="148" t="str">
        <f t="shared" si="25"/>
        <v/>
      </c>
    </row>
    <row r="736" spans="1:13" x14ac:dyDescent="0.2">
      <c r="A736" s="16" t="s">
        <v>916</v>
      </c>
      <c r="B736" s="143"/>
      <c r="C736" s="144"/>
      <c r="D736" s="143"/>
      <c r="E736" s="143"/>
      <c r="F736" s="143"/>
      <c r="G736" s="155"/>
      <c r="H736" s="156"/>
      <c r="I736" s="157"/>
      <c r="J736" s="156"/>
      <c r="K736" s="143"/>
      <c r="L736" s="147" t="str">
        <f t="shared" si="24"/>
        <v/>
      </c>
      <c r="M736" s="148" t="str">
        <f t="shared" si="25"/>
        <v/>
      </c>
    </row>
    <row r="737" spans="1:13" x14ac:dyDescent="0.2">
      <c r="A737" s="16" t="s">
        <v>917</v>
      </c>
      <c r="B737" s="143"/>
      <c r="C737" s="144"/>
      <c r="D737" s="143"/>
      <c r="E737" s="143"/>
      <c r="F737" s="143"/>
      <c r="G737" s="155"/>
      <c r="H737" s="156"/>
      <c r="I737" s="157"/>
      <c r="J737" s="156"/>
      <c r="K737" s="143"/>
      <c r="L737" s="147" t="str">
        <f t="shared" si="24"/>
        <v/>
      </c>
      <c r="M737" s="148" t="str">
        <f t="shared" si="25"/>
        <v/>
      </c>
    </row>
    <row r="738" spans="1:13" x14ac:dyDescent="0.2">
      <c r="A738" s="16" t="s">
        <v>918</v>
      </c>
      <c r="B738" s="143"/>
      <c r="C738" s="144"/>
      <c r="D738" s="143"/>
      <c r="E738" s="143"/>
      <c r="F738" s="143"/>
      <c r="G738" s="155"/>
      <c r="H738" s="156"/>
      <c r="I738" s="157"/>
      <c r="J738" s="156"/>
      <c r="K738" s="143"/>
      <c r="L738" s="147" t="str">
        <f t="shared" si="24"/>
        <v/>
      </c>
      <c r="M738" s="148" t="str">
        <f t="shared" si="25"/>
        <v/>
      </c>
    </row>
    <row r="739" spans="1:13" x14ac:dyDescent="0.2">
      <c r="A739" s="16" t="s">
        <v>919</v>
      </c>
      <c r="B739" s="143"/>
      <c r="C739" s="144"/>
      <c r="D739" s="143"/>
      <c r="E739" s="143"/>
      <c r="F739" s="143"/>
      <c r="G739" s="155"/>
      <c r="H739" s="156"/>
      <c r="I739" s="157"/>
      <c r="J739" s="156"/>
      <c r="K739" s="143"/>
      <c r="L739" s="147" t="str">
        <f t="shared" si="24"/>
        <v/>
      </c>
      <c r="M739" s="148" t="str">
        <f t="shared" si="25"/>
        <v/>
      </c>
    </row>
    <row r="740" spans="1:13" x14ac:dyDescent="0.2">
      <c r="A740" s="16" t="s">
        <v>920</v>
      </c>
      <c r="B740" s="143"/>
      <c r="C740" s="144"/>
      <c r="D740" s="143"/>
      <c r="E740" s="143"/>
      <c r="F740" s="143"/>
      <c r="G740" s="155"/>
      <c r="H740" s="156"/>
      <c r="I740" s="157"/>
      <c r="J740" s="156"/>
      <c r="K740" s="143"/>
      <c r="L740" s="147" t="str">
        <f t="shared" si="24"/>
        <v/>
      </c>
      <c r="M740" s="148" t="str">
        <f t="shared" si="25"/>
        <v/>
      </c>
    </row>
    <row r="741" spans="1:13" x14ac:dyDescent="0.2">
      <c r="A741" s="16" t="s">
        <v>921</v>
      </c>
      <c r="B741" s="143"/>
      <c r="C741" s="144"/>
      <c r="D741" s="143"/>
      <c r="E741" s="143"/>
      <c r="F741" s="143"/>
      <c r="G741" s="155"/>
      <c r="H741" s="156"/>
      <c r="I741" s="157"/>
      <c r="J741" s="156"/>
      <c r="K741" s="143"/>
      <c r="L741" s="147" t="str">
        <f t="shared" si="24"/>
        <v/>
      </c>
      <c r="M741" s="148" t="str">
        <f t="shared" si="25"/>
        <v/>
      </c>
    </row>
    <row r="742" spans="1:13" x14ac:dyDescent="0.2">
      <c r="A742" s="16" t="s">
        <v>922</v>
      </c>
      <c r="B742" s="143"/>
      <c r="C742" s="144"/>
      <c r="D742" s="143"/>
      <c r="E742" s="143"/>
      <c r="F742" s="143"/>
      <c r="G742" s="155"/>
      <c r="H742" s="156"/>
      <c r="I742" s="157"/>
      <c r="J742" s="156"/>
      <c r="K742" s="143"/>
      <c r="L742" s="147" t="str">
        <f t="shared" si="24"/>
        <v/>
      </c>
      <c r="M742" s="148" t="str">
        <f t="shared" si="25"/>
        <v/>
      </c>
    </row>
    <row r="743" spans="1:13" x14ac:dyDescent="0.2">
      <c r="A743" s="16" t="s">
        <v>923</v>
      </c>
      <c r="B743" s="143"/>
      <c r="C743" s="144"/>
      <c r="D743" s="143"/>
      <c r="E743" s="143"/>
      <c r="F743" s="143"/>
      <c r="G743" s="155"/>
      <c r="H743" s="156"/>
      <c r="I743" s="157"/>
      <c r="J743" s="156"/>
      <c r="K743" s="143"/>
      <c r="L743" s="147" t="str">
        <f t="shared" si="24"/>
        <v/>
      </c>
      <c r="M743" s="148" t="str">
        <f t="shared" si="25"/>
        <v/>
      </c>
    </row>
    <row r="744" spans="1:13" x14ac:dyDescent="0.2">
      <c r="A744" s="16" t="s">
        <v>924</v>
      </c>
      <c r="B744" s="143"/>
      <c r="C744" s="144"/>
      <c r="D744" s="143"/>
      <c r="E744" s="143"/>
      <c r="F744" s="143"/>
      <c r="G744" s="155"/>
      <c r="H744" s="156"/>
      <c r="I744" s="157"/>
      <c r="J744" s="156"/>
      <c r="K744" s="143"/>
      <c r="L744" s="147" t="str">
        <f t="shared" si="24"/>
        <v/>
      </c>
      <c r="M744" s="148" t="str">
        <f t="shared" si="25"/>
        <v/>
      </c>
    </row>
    <row r="745" spans="1:13" x14ac:dyDescent="0.2">
      <c r="A745" s="16" t="s">
        <v>925</v>
      </c>
      <c r="B745" s="143"/>
      <c r="C745" s="144"/>
      <c r="D745" s="143"/>
      <c r="E745" s="143"/>
      <c r="F745" s="143"/>
      <c r="G745" s="155"/>
      <c r="H745" s="156"/>
      <c r="I745" s="157"/>
      <c r="J745" s="156"/>
      <c r="K745" s="143"/>
      <c r="L745" s="147" t="str">
        <f t="shared" si="24"/>
        <v/>
      </c>
      <c r="M745" s="148" t="str">
        <f t="shared" si="25"/>
        <v/>
      </c>
    </row>
    <row r="746" spans="1:13" x14ac:dyDescent="0.2">
      <c r="A746" s="16" t="s">
        <v>926</v>
      </c>
      <c r="B746" s="143"/>
      <c r="C746" s="144"/>
      <c r="D746" s="143"/>
      <c r="E746" s="143"/>
      <c r="F746" s="143"/>
      <c r="G746" s="155"/>
      <c r="H746" s="156"/>
      <c r="I746" s="157"/>
      <c r="J746" s="156"/>
      <c r="K746" s="143"/>
      <c r="L746" s="147" t="str">
        <f t="shared" si="24"/>
        <v/>
      </c>
      <c r="M746" s="148" t="str">
        <f t="shared" si="25"/>
        <v/>
      </c>
    </row>
    <row r="747" spans="1:13" x14ac:dyDescent="0.2">
      <c r="A747" s="16" t="s">
        <v>927</v>
      </c>
      <c r="B747" s="143"/>
      <c r="C747" s="144"/>
      <c r="D747" s="143"/>
      <c r="E747" s="143"/>
      <c r="F747" s="143"/>
      <c r="G747" s="155"/>
      <c r="H747" s="156"/>
      <c r="I747" s="157"/>
      <c r="J747" s="156"/>
      <c r="K747" s="143"/>
      <c r="L747" s="147" t="str">
        <f t="shared" si="24"/>
        <v/>
      </c>
      <c r="M747" s="148" t="str">
        <f t="shared" si="25"/>
        <v/>
      </c>
    </row>
    <row r="748" spans="1:13" x14ac:dyDescent="0.2">
      <c r="A748" s="16" t="s">
        <v>928</v>
      </c>
      <c r="B748" s="143"/>
      <c r="C748" s="144"/>
      <c r="D748" s="143"/>
      <c r="E748" s="143"/>
      <c r="F748" s="143"/>
      <c r="G748" s="155"/>
      <c r="H748" s="156"/>
      <c r="I748" s="157"/>
      <c r="J748" s="156"/>
      <c r="K748" s="143"/>
      <c r="L748" s="147" t="str">
        <f t="shared" si="24"/>
        <v/>
      </c>
      <c r="M748" s="148" t="str">
        <f t="shared" si="25"/>
        <v/>
      </c>
    </row>
    <row r="749" spans="1:13" x14ac:dyDescent="0.2">
      <c r="A749" s="16" t="s">
        <v>929</v>
      </c>
      <c r="B749" s="143"/>
      <c r="C749" s="144"/>
      <c r="D749" s="143"/>
      <c r="E749" s="143"/>
      <c r="F749" s="143"/>
      <c r="G749" s="155"/>
      <c r="H749" s="156"/>
      <c r="I749" s="157"/>
      <c r="J749" s="156"/>
      <c r="K749" s="143"/>
      <c r="L749" s="147" t="str">
        <f t="shared" si="24"/>
        <v/>
      </c>
      <c r="M749" s="148" t="str">
        <f t="shared" si="25"/>
        <v/>
      </c>
    </row>
    <row r="750" spans="1:13" x14ac:dyDescent="0.2">
      <c r="A750" s="16" t="s">
        <v>930</v>
      </c>
      <c r="B750" s="143"/>
      <c r="C750" s="144"/>
      <c r="D750" s="143"/>
      <c r="E750" s="143"/>
      <c r="F750" s="143"/>
      <c r="G750" s="155"/>
      <c r="H750" s="156"/>
      <c r="I750" s="157"/>
      <c r="J750" s="156"/>
      <c r="K750" s="143"/>
      <c r="L750" s="147" t="str">
        <f t="shared" si="24"/>
        <v/>
      </c>
      <c r="M750" s="148" t="str">
        <f t="shared" si="25"/>
        <v/>
      </c>
    </row>
    <row r="751" spans="1:13" x14ac:dyDescent="0.2">
      <c r="A751" s="16" t="s">
        <v>931</v>
      </c>
      <c r="B751" s="143"/>
      <c r="C751" s="144"/>
      <c r="D751" s="143"/>
      <c r="E751" s="143"/>
      <c r="F751" s="143"/>
      <c r="G751" s="155"/>
      <c r="H751" s="156"/>
      <c r="I751" s="157"/>
      <c r="J751" s="156"/>
      <c r="K751" s="143"/>
      <c r="L751" s="147" t="str">
        <f t="shared" si="24"/>
        <v/>
      </c>
      <c r="M751" s="148" t="str">
        <f t="shared" si="25"/>
        <v/>
      </c>
    </row>
    <row r="752" spans="1:13" x14ac:dyDescent="0.2">
      <c r="A752" s="16" t="s">
        <v>932</v>
      </c>
      <c r="B752" s="143"/>
      <c r="C752" s="144"/>
      <c r="D752" s="143"/>
      <c r="E752" s="143"/>
      <c r="F752" s="143"/>
      <c r="G752" s="155"/>
      <c r="H752" s="156"/>
      <c r="I752" s="157"/>
      <c r="J752" s="156"/>
      <c r="K752" s="143"/>
      <c r="L752" s="147" t="str">
        <f t="shared" si="24"/>
        <v/>
      </c>
      <c r="M752" s="148" t="str">
        <f t="shared" si="25"/>
        <v/>
      </c>
    </row>
    <row r="753" spans="1:13" x14ac:dyDescent="0.2">
      <c r="A753" s="16" t="s">
        <v>933</v>
      </c>
      <c r="B753" s="143"/>
      <c r="C753" s="144"/>
      <c r="D753" s="143"/>
      <c r="E753" s="143"/>
      <c r="F753" s="143"/>
      <c r="G753" s="155"/>
      <c r="H753" s="156"/>
      <c r="I753" s="157"/>
      <c r="J753" s="156"/>
      <c r="K753" s="143"/>
      <c r="L753" s="147" t="str">
        <f t="shared" si="24"/>
        <v/>
      </c>
      <c r="M753" s="148" t="str">
        <f t="shared" si="25"/>
        <v/>
      </c>
    </row>
    <row r="754" spans="1:13" x14ac:dyDescent="0.2">
      <c r="A754" s="16" t="s">
        <v>934</v>
      </c>
      <c r="B754" s="143"/>
      <c r="C754" s="144"/>
      <c r="D754" s="143"/>
      <c r="E754" s="143"/>
      <c r="F754" s="143"/>
      <c r="G754" s="155"/>
      <c r="H754" s="156"/>
      <c r="I754" s="157"/>
      <c r="J754" s="156"/>
      <c r="K754" s="143"/>
      <c r="L754" s="147" t="str">
        <f t="shared" si="24"/>
        <v/>
      </c>
      <c r="M754" s="148" t="str">
        <f t="shared" si="25"/>
        <v/>
      </c>
    </row>
    <row r="755" spans="1:13" x14ac:dyDescent="0.2">
      <c r="A755" s="16" t="s">
        <v>935</v>
      </c>
      <c r="B755" s="143"/>
      <c r="C755" s="144"/>
      <c r="D755" s="143"/>
      <c r="E755" s="143"/>
      <c r="F755" s="143"/>
      <c r="G755" s="155"/>
      <c r="H755" s="156"/>
      <c r="I755" s="157"/>
      <c r="J755" s="156"/>
      <c r="K755" s="143"/>
      <c r="L755" s="147" t="str">
        <f t="shared" si="24"/>
        <v/>
      </c>
      <c r="M755" s="148" t="str">
        <f t="shared" si="25"/>
        <v/>
      </c>
    </row>
    <row r="756" spans="1:13" x14ac:dyDescent="0.2">
      <c r="A756" s="16" t="s">
        <v>936</v>
      </c>
      <c r="B756" s="143"/>
      <c r="C756" s="144"/>
      <c r="D756" s="143"/>
      <c r="E756" s="143"/>
      <c r="F756" s="143"/>
      <c r="G756" s="155"/>
      <c r="H756" s="156"/>
      <c r="I756" s="157"/>
      <c r="J756" s="156"/>
      <c r="K756" s="143"/>
      <c r="L756" s="147" t="str">
        <f t="shared" si="24"/>
        <v/>
      </c>
      <c r="M756" s="148" t="str">
        <f t="shared" si="25"/>
        <v/>
      </c>
    </row>
    <row r="757" spans="1:13" x14ac:dyDescent="0.2">
      <c r="A757" s="16" t="s">
        <v>937</v>
      </c>
      <c r="B757" s="143"/>
      <c r="C757" s="144"/>
      <c r="D757" s="143"/>
      <c r="E757" s="143"/>
      <c r="F757" s="143"/>
      <c r="G757" s="155"/>
      <c r="H757" s="156"/>
      <c r="I757" s="157"/>
      <c r="J757" s="156"/>
      <c r="K757" s="143"/>
      <c r="L757" s="147" t="str">
        <f t="shared" si="24"/>
        <v/>
      </c>
      <c r="M757" s="148" t="str">
        <f t="shared" si="25"/>
        <v/>
      </c>
    </row>
    <row r="758" spans="1:13" x14ac:dyDescent="0.2">
      <c r="A758" s="16" t="s">
        <v>938</v>
      </c>
      <c r="B758" s="143"/>
      <c r="C758" s="144"/>
      <c r="D758" s="143"/>
      <c r="E758" s="143"/>
      <c r="F758" s="143"/>
      <c r="G758" s="155"/>
      <c r="H758" s="156"/>
      <c r="I758" s="157"/>
      <c r="J758" s="156"/>
      <c r="K758" s="143"/>
      <c r="L758" s="147" t="str">
        <f t="shared" si="24"/>
        <v/>
      </c>
      <c r="M758" s="148" t="str">
        <f t="shared" si="25"/>
        <v/>
      </c>
    </row>
    <row r="759" spans="1:13" x14ac:dyDescent="0.2">
      <c r="A759" s="16" t="s">
        <v>939</v>
      </c>
      <c r="B759" s="143"/>
      <c r="C759" s="144"/>
      <c r="D759" s="143"/>
      <c r="E759" s="143"/>
      <c r="F759" s="143"/>
      <c r="G759" s="155"/>
      <c r="H759" s="156"/>
      <c r="I759" s="157"/>
      <c r="J759" s="156"/>
      <c r="K759" s="143"/>
      <c r="L759" s="147" t="str">
        <f t="shared" si="24"/>
        <v/>
      </c>
      <c r="M759" s="148" t="str">
        <f t="shared" si="25"/>
        <v/>
      </c>
    </row>
    <row r="760" spans="1:13" x14ac:dyDescent="0.2">
      <c r="A760" s="16" t="s">
        <v>940</v>
      </c>
      <c r="B760" s="143"/>
      <c r="C760" s="144"/>
      <c r="D760" s="143"/>
      <c r="E760" s="143"/>
      <c r="F760" s="143"/>
      <c r="G760" s="155"/>
      <c r="H760" s="156"/>
      <c r="I760" s="157"/>
      <c r="J760" s="156"/>
      <c r="K760" s="143"/>
      <c r="L760" s="147" t="str">
        <f t="shared" si="24"/>
        <v/>
      </c>
      <c r="M760" s="148" t="str">
        <f t="shared" si="25"/>
        <v/>
      </c>
    </row>
    <row r="761" spans="1:13" x14ac:dyDescent="0.2">
      <c r="A761" s="16" t="s">
        <v>941</v>
      </c>
      <c r="B761" s="143"/>
      <c r="C761" s="144"/>
      <c r="D761" s="143"/>
      <c r="E761" s="143"/>
      <c r="F761" s="143"/>
      <c r="G761" s="155"/>
      <c r="H761" s="156"/>
      <c r="I761" s="157"/>
      <c r="J761" s="156"/>
      <c r="K761" s="143"/>
      <c r="L761" s="147" t="str">
        <f t="shared" si="24"/>
        <v/>
      </c>
      <c r="M761" s="148" t="str">
        <f t="shared" si="25"/>
        <v/>
      </c>
    </row>
    <row r="762" spans="1:13" x14ac:dyDescent="0.2">
      <c r="A762" s="16" t="s">
        <v>942</v>
      </c>
      <c r="B762" s="143"/>
      <c r="C762" s="144"/>
      <c r="D762" s="143"/>
      <c r="E762" s="143"/>
      <c r="F762" s="143"/>
      <c r="G762" s="155"/>
      <c r="H762" s="156"/>
      <c r="I762" s="157"/>
      <c r="J762" s="156"/>
      <c r="K762" s="143"/>
      <c r="L762" s="147" t="str">
        <f t="shared" si="24"/>
        <v/>
      </c>
      <c r="M762" s="148" t="str">
        <f t="shared" si="25"/>
        <v/>
      </c>
    </row>
    <row r="763" spans="1:13" x14ac:dyDescent="0.2">
      <c r="A763" s="16" t="s">
        <v>943</v>
      </c>
      <c r="B763" s="143"/>
      <c r="C763" s="144"/>
      <c r="D763" s="143"/>
      <c r="E763" s="143"/>
      <c r="F763" s="143"/>
      <c r="G763" s="155"/>
      <c r="H763" s="156"/>
      <c r="I763" s="157"/>
      <c r="J763" s="156"/>
      <c r="K763" s="143"/>
      <c r="L763" s="147" t="str">
        <f t="shared" si="24"/>
        <v/>
      </c>
      <c r="M763" s="148" t="str">
        <f t="shared" si="25"/>
        <v/>
      </c>
    </row>
    <row r="764" spans="1:13" x14ac:dyDescent="0.2">
      <c r="A764" s="16" t="s">
        <v>944</v>
      </c>
      <c r="B764" s="143"/>
      <c r="C764" s="144"/>
      <c r="D764" s="143"/>
      <c r="E764" s="143"/>
      <c r="F764" s="143"/>
      <c r="G764" s="155"/>
      <c r="H764" s="156"/>
      <c r="I764" s="157"/>
      <c r="J764" s="156"/>
      <c r="K764" s="143"/>
      <c r="L764" s="147" t="str">
        <f t="shared" si="24"/>
        <v/>
      </c>
      <c r="M764" s="148" t="str">
        <f t="shared" si="25"/>
        <v/>
      </c>
    </row>
    <row r="765" spans="1:13" x14ac:dyDescent="0.2">
      <c r="A765" s="16" t="s">
        <v>945</v>
      </c>
      <c r="B765" s="143"/>
      <c r="C765" s="144"/>
      <c r="D765" s="143"/>
      <c r="E765" s="143"/>
      <c r="F765" s="143"/>
      <c r="G765" s="155"/>
      <c r="H765" s="156"/>
      <c r="I765" s="157"/>
      <c r="J765" s="156"/>
      <c r="K765" s="143"/>
      <c r="L765" s="147" t="str">
        <f t="shared" si="24"/>
        <v/>
      </c>
      <c r="M765" s="148" t="str">
        <f t="shared" si="25"/>
        <v/>
      </c>
    </row>
    <row r="766" spans="1:13" x14ac:dyDescent="0.2">
      <c r="A766" s="16" t="s">
        <v>946</v>
      </c>
      <c r="B766" s="143"/>
      <c r="C766" s="144"/>
      <c r="D766" s="143"/>
      <c r="E766" s="143"/>
      <c r="F766" s="143"/>
      <c r="G766" s="155"/>
      <c r="H766" s="156"/>
      <c r="I766" s="157"/>
      <c r="J766" s="156"/>
      <c r="K766" s="143"/>
      <c r="L766" s="147" t="str">
        <f t="shared" si="24"/>
        <v/>
      </c>
      <c r="M766" s="148" t="str">
        <f t="shared" si="25"/>
        <v/>
      </c>
    </row>
    <row r="767" spans="1:13" x14ac:dyDescent="0.2">
      <c r="A767" s="16" t="s">
        <v>947</v>
      </c>
      <c r="B767" s="143"/>
      <c r="C767" s="144"/>
      <c r="D767" s="143"/>
      <c r="E767" s="143"/>
      <c r="F767" s="143"/>
      <c r="G767" s="155"/>
      <c r="H767" s="156"/>
      <c r="I767" s="157"/>
      <c r="J767" s="156"/>
      <c r="K767" s="143"/>
      <c r="L767" s="147" t="str">
        <f t="shared" si="24"/>
        <v/>
      </c>
      <c r="M767" s="148" t="str">
        <f t="shared" si="25"/>
        <v/>
      </c>
    </row>
    <row r="768" spans="1:13" x14ac:dyDescent="0.2">
      <c r="A768" s="16" t="s">
        <v>948</v>
      </c>
      <c r="B768" s="143"/>
      <c r="C768" s="144"/>
      <c r="D768" s="143"/>
      <c r="E768" s="143"/>
      <c r="F768" s="143"/>
      <c r="G768" s="155"/>
      <c r="H768" s="156"/>
      <c r="I768" s="157"/>
      <c r="J768" s="156"/>
      <c r="K768" s="143"/>
      <c r="L768" s="147" t="str">
        <f t="shared" si="24"/>
        <v/>
      </c>
      <c r="M768" s="148" t="str">
        <f t="shared" si="25"/>
        <v/>
      </c>
    </row>
    <row r="769" spans="1:13" x14ac:dyDescent="0.2">
      <c r="A769" s="16" t="s">
        <v>949</v>
      </c>
      <c r="B769" s="143"/>
      <c r="C769" s="144"/>
      <c r="D769" s="143"/>
      <c r="E769" s="143"/>
      <c r="F769" s="143"/>
      <c r="G769" s="155"/>
      <c r="H769" s="156"/>
      <c r="I769" s="157"/>
      <c r="J769" s="156"/>
      <c r="K769" s="143"/>
      <c r="L769" s="147" t="str">
        <f t="shared" si="24"/>
        <v/>
      </c>
      <c r="M769" s="148" t="str">
        <f t="shared" si="25"/>
        <v/>
      </c>
    </row>
    <row r="770" spans="1:13" x14ac:dyDescent="0.2">
      <c r="A770" s="16" t="s">
        <v>950</v>
      </c>
      <c r="B770" s="143"/>
      <c r="C770" s="144"/>
      <c r="D770" s="143"/>
      <c r="E770" s="143"/>
      <c r="F770" s="143"/>
      <c r="G770" s="155"/>
      <c r="H770" s="156"/>
      <c r="I770" s="157"/>
      <c r="J770" s="156"/>
      <c r="K770" s="143"/>
      <c r="L770" s="147" t="str">
        <f t="shared" si="24"/>
        <v/>
      </c>
      <c r="M770" s="148" t="str">
        <f t="shared" si="25"/>
        <v/>
      </c>
    </row>
    <row r="771" spans="1:13" x14ac:dyDescent="0.2">
      <c r="A771" s="16" t="s">
        <v>951</v>
      </c>
      <c r="B771" s="143"/>
      <c r="C771" s="144"/>
      <c r="D771" s="143"/>
      <c r="E771" s="143"/>
      <c r="F771" s="143"/>
      <c r="G771" s="155"/>
      <c r="H771" s="156"/>
      <c r="I771" s="157"/>
      <c r="J771" s="156"/>
      <c r="K771" s="143"/>
      <c r="L771" s="147" t="str">
        <f t="shared" si="24"/>
        <v/>
      </c>
      <c r="M771" s="148" t="str">
        <f t="shared" si="25"/>
        <v/>
      </c>
    </row>
    <row r="772" spans="1:13" x14ac:dyDescent="0.2">
      <c r="A772" s="16" t="s">
        <v>952</v>
      </c>
      <c r="B772" s="143"/>
      <c r="C772" s="144"/>
      <c r="D772" s="143"/>
      <c r="E772" s="143"/>
      <c r="F772" s="143"/>
      <c r="G772" s="155"/>
      <c r="H772" s="156"/>
      <c r="I772" s="157"/>
      <c r="J772" s="156"/>
      <c r="K772" s="143"/>
      <c r="L772" s="147" t="str">
        <f t="shared" si="24"/>
        <v/>
      </c>
      <c r="M772" s="148" t="str">
        <f t="shared" si="25"/>
        <v/>
      </c>
    </row>
    <row r="773" spans="1:13" x14ac:dyDescent="0.2">
      <c r="A773" s="16" t="s">
        <v>953</v>
      </c>
      <c r="B773" s="143"/>
      <c r="C773" s="144"/>
      <c r="D773" s="143"/>
      <c r="E773" s="143"/>
      <c r="F773" s="143"/>
      <c r="G773" s="155"/>
      <c r="H773" s="156"/>
      <c r="I773" s="157"/>
      <c r="J773" s="156"/>
      <c r="K773" s="143"/>
      <c r="L773" s="147" t="str">
        <f t="shared" si="24"/>
        <v/>
      </c>
      <c r="M773" s="148" t="str">
        <f t="shared" si="25"/>
        <v/>
      </c>
    </row>
    <row r="774" spans="1:13" x14ac:dyDescent="0.2">
      <c r="A774" s="16" t="s">
        <v>954</v>
      </c>
      <c r="B774" s="143"/>
      <c r="C774" s="144"/>
      <c r="D774" s="143"/>
      <c r="E774" s="143"/>
      <c r="F774" s="143"/>
      <c r="G774" s="155"/>
      <c r="H774" s="156"/>
      <c r="I774" s="157"/>
      <c r="J774" s="156"/>
      <c r="K774" s="143"/>
      <c r="L774" s="147" t="str">
        <f t="shared" si="24"/>
        <v/>
      </c>
      <c r="M774" s="148" t="str">
        <f t="shared" si="25"/>
        <v/>
      </c>
    </row>
    <row r="775" spans="1:13" x14ac:dyDescent="0.2">
      <c r="A775" s="16" t="s">
        <v>955</v>
      </c>
      <c r="B775" s="143"/>
      <c r="C775" s="144"/>
      <c r="D775" s="143"/>
      <c r="E775" s="143"/>
      <c r="F775" s="143"/>
      <c r="G775" s="155"/>
      <c r="H775" s="156"/>
      <c r="I775" s="157"/>
      <c r="J775" s="156"/>
      <c r="K775" s="143"/>
      <c r="L775" s="147" t="str">
        <f t="shared" si="24"/>
        <v/>
      </c>
      <c r="M775" s="148" t="str">
        <f t="shared" si="25"/>
        <v/>
      </c>
    </row>
    <row r="776" spans="1:13" x14ac:dyDescent="0.2">
      <c r="A776" s="16" t="s">
        <v>956</v>
      </c>
      <c r="B776" s="143"/>
      <c r="C776" s="144"/>
      <c r="D776" s="143"/>
      <c r="E776" s="143"/>
      <c r="F776" s="143"/>
      <c r="G776" s="155"/>
      <c r="H776" s="156"/>
      <c r="I776" s="157"/>
      <c r="J776" s="156"/>
      <c r="K776" s="143"/>
      <c r="L776" s="147" t="str">
        <f t="shared" si="24"/>
        <v/>
      </c>
      <c r="M776" s="148" t="str">
        <f t="shared" si="25"/>
        <v/>
      </c>
    </row>
    <row r="777" spans="1:13" x14ac:dyDescent="0.2">
      <c r="A777" s="16" t="s">
        <v>957</v>
      </c>
      <c r="B777" s="143"/>
      <c r="C777" s="144"/>
      <c r="D777" s="143"/>
      <c r="E777" s="143"/>
      <c r="F777" s="143"/>
      <c r="G777" s="155"/>
      <c r="H777" s="156"/>
      <c r="I777" s="157"/>
      <c r="J777" s="156"/>
      <c r="K777" s="143"/>
      <c r="L777" s="147" t="str">
        <f t="shared" si="24"/>
        <v/>
      </c>
      <c r="M777" s="148" t="str">
        <f t="shared" si="25"/>
        <v/>
      </c>
    </row>
    <row r="778" spans="1:13" x14ac:dyDescent="0.2">
      <c r="A778" s="16" t="s">
        <v>958</v>
      </c>
      <c r="B778" s="143"/>
      <c r="C778" s="144"/>
      <c r="D778" s="143"/>
      <c r="E778" s="143"/>
      <c r="F778" s="143"/>
      <c r="G778" s="155"/>
      <c r="H778" s="156"/>
      <c r="I778" s="157"/>
      <c r="J778" s="156"/>
      <c r="K778" s="143"/>
      <c r="L778" s="147" t="str">
        <f t="shared" si="24"/>
        <v/>
      </c>
      <c r="M778" s="148" t="str">
        <f t="shared" si="25"/>
        <v/>
      </c>
    </row>
    <row r="779" spans="1:13" x14ac:dyDescent="0.2">
      <c r="A779" s="16" t="s">
        <v>959</v>
      </c>
      <c r="B779" s="143"/>
      <c r="C779" s="144"/>
      <c r="D779" s="143"/>
      <c r="E779" s="143"/>
      <c r="F779" s="143"/>
      <c r="G779" s="155"/>
      <c r="H779" s="156"/>
      <c r="I779" s="157"/>
      <c r="J779" s="156"/>
      <c r="K779" s="143"/>
      <c r="L779" s="147" t="str">
        <f t="shared" si="24"/>
        <v/>
      </c>
      <c r="M779" s="148" t="str">
        <f t="shared" si="25"/>
        <v/>
      </c>
    </row>
    <row r="780" spans="1:13" x14ac:dyDescent="0.2">
      <c r="A780" s="16" t="s">
        <v>960</v>
      </c>
      <c r="B780" s="143"/>
      <c r="C780" s="144"/>
      <c r="D780" s="143"/>
      <c r="E780" s="143"/>
      <c r="F780" s="143"/>
      <c r="G780" s="155"/>
      <c r="H780" s="156"/>
      <c r="I780" s="157"/>
      <c r="J780" s="156"/>
      <c r="K780" s="143"/>
      <c r="L780" s="147" t="str">
        <f t="shared" si="24"/>
        <v/>
      </c>
      <c r="M780" s="148" t="str">
        <f t="shared" si="25"/>
        <v/>
      </c>
    </row>
    <row r="781" spans="1:13" x14ac:dyDescent="0.2">
      <c r="A781" s="16" t="s">
        <v>961</v>
      </c>
      <c r="B781" s="143"/>
      <c r="C781" s="144"/>
      <c r="D781" s="143"/>
      <c r="E781" s="143"/>
      <c r="F781" s="143"/>
      <c r="G781" s="155"/>
      <c r="H781" s="156"/>
      <c r="I781" s="157"/>
      <c r="J781" s="156"/>
      <c r="K781" s="143"/>
      <c r="L781" s="147" t="str">
        <f t="shared" ref="L781:L844" si="26">IF(H781&lt;&gt;"",H781/G781,"")</f>
        <v/>
      </c>
      <c r="M781" s="148" t="str">
        <f t="shared" ref="M781:M844" si="27">IF(H781&lt;&gt;"",(H781-J781)*I781,"")</f>
        <v/>
      </c>
    </row>
    <row r="782" spans="1:13" x14ac:dyDescent="0.2">
      <c r="A782" s="16" t="s">
        <v>962</v>
      </c>
      <c r="B782" s="143"/>
      <c r="C782" s="144"/>
      <c r="D782" s="143"/>
      <c r="E782" s="143"/>
      <c r="F782" s="143"/>
      <c r="G782" s="155"/>
      <c r="H782" s="156"/>
      <c r="I782" s="157"/>
      <c r="J782" s="156"/>
      <c r="K782" s="143"/>
      <c r="L782" s="147" t="str">
        <f t="shared" si="26"/>
        <v/>
      </c>
      <c r="M782" s="148" t="str">
        <f t="shared" si="27"/>
        <v/>
      </c>
    </row>
    <row r="783" spans="1:13" x14ac:dyDescent="0.2">
      <c r="A783" s="16" t="s">
        <v>963</v>
      </c>
      <c r="B783" s="143"/>
      <c r="C783" s="144"/>
      <c r="D783" s="143"/>
      <c r="E783" s="143"/>
      <c r="F783" s="143"/>
      <c r="G783" s="155"/>
      <c r="H783" s="156"/>
      <c r="I783" s="157"/>
      <c r="J783" s="156"/>
      <c r="K783" s="143"/>
      <c r="L783" s="147" t="str">
        <f t="shared" si="26"/>
        <v/>
      </c>
      <c r="M783" s="148" t="str">
        <f t="shared" si="27"/>
        <v/>
      </c>
    </row>
    <row r="784" spans="1:13" x14ac:dyDescent="0.2">
      <c r="A784" s="16" t="s">
        <v>964</v>
      </c>
      <c r="B784" s="143"/>
      <c r="C784" s="144"/>
      <c r="D784" s="143"/>
      <c r="E784" s="143"/>
      <c r="F784" s="143"/>
      <c r="G784" s="155"/>
      <c r="H784" s="156"/>
      <c r="I784" s="157"/>
      <c r="J784" s="156"/>
      <c r="K784" s="143"/>
      <c r="L784" s="147" t="str">
        <f t="shared" si="26"/>
        <v/>
      </c>
      <c r="M784" s="148" t="str">
        <f t="shared" si="27"/>
        <v/>
      </c>
    </row>
    <row r="785" spans="1:13" x14ac:dyDescent="0.2">
      <c r="A785" s="16" t="s">
        <v>965</v>
      </c>
      <c r="B785" s="143"/>
      <c r="C785" s="144"/>
      <c r="D785" s="143"/>
      <c r="E785" s="143"/>
      <c r="F785" s="143"/>
      <c r="G785" s="155"/>
      <c r="H785" s="156"/>
      <c r="I785" s="157"/>
      <c r="J785" s="156"/>
      <c r="K785" s="143"/>
      <c r="L785" s="147" t="str">
        <f t="shared" si="26"/>
        <v/>
      </c>
      <c r="M785" s="148" t="str">
        <f t="shared" si="27"/>
        <v/>
      </c>
    </row>
    <row r="786" spans="1:13" x14ac:dyDescent="0.2">
      <c r="A786" s="16" t="s">
        <v>966</v>
      </c>
      <c r="B786" s="143"/>
      <c r="C786" s="144"/>
      <c r="D786" s="143"/>
      <c r="E786" s="143"/>
      <c r="F786" s="143"/>
      <c r="G786" s="155"/>
      <c r="H786" s="156"/>
      <c r="I786" s="157"/>
      <c r="J786" s="156"/>
      <c r="K786" s="143"/>
      <c r="L786" s="147" t="str">
        <f t="shared" si="26"/>
        <v/>
      </c>
      <c r="M786" s="148" t="str">
        <f t="shared" si="27"/>
        <v/>
      </c>
    </row>
    <row r="787" spans="1:13" x14ac:dyDescent="0.2">
      <c r="A787" s="16" t="s">
        <v>967</v>
      </c>
      <c r="B787" s="143"/>
      <c r="C787" s="144"/>
      <c r="D787" s="143"/>
      <c r="E787" s="143"/>
      <c r="F787" s="143"/>
      <c r="G787" s="155"/>
      <c r="H787" s="156"/>
      <c r="I787" s="157"/>
      <c r="J787" s="156"/>
      <c r="K787" s="143"/>
      <c r="L787" s="147" t="str">
        <f t="shared" si="26"/>
        <v/>
      </c>
      <c r="M787" s="148" t="str">
        <f t="shared" si="27"/>
        <v/>
      </c>
    </row>
    <row r="788" spans="1:13" x14ac:dyDescent="0.2">
      <c r="A788" s="16" t="s">
        <v>968</v>
      </c>
      <c r="B788" s="143"/>
      <c r="C788" s="144"/>
      <c r="D788" s="143"/>
      <c r="E788" s="143"/>
      <c r="F788" s="143"/>
      <c r="G788" s="155"/>
      <c r="H788" s="156"/>
      <c r="I788" s="157"/>
      <c r="J788" s="156"/>
      <c r="K788" s="143"/>
      <c r="L788" s="147" t="str">
        <f t="shared" si="26"/>
        <v/>
      </c>
      <c r="M788" s="148" t="str">
        <f t="shared" si="27"/>
        <v/>
      </c>
    </row>
    <row r="789" spans="1:13" x14ac:dyDescent="0.2">
      <c r="A789" s="16" t="s">
        <v>969</v>
      </c>
      <c r="B789" s="143"/>
      <c r="C789" s="144"/>
      <c r="D789" s="143"/>
      <c r="E789" s="143"/>
      <c r="F789" s="143"/>
      <c r="G789" s="155"/>
      <c r="H789" s="156"/>
      <c r="I789" s="157"/>
      <c r="J789" s="156"/>
      <c r="K789" s="143"/>
      <c r="L789" s="147" t="str">
        <f t="shared" si="26"/>
        <v/>
      </c>
      <c r="M789" s="148" t="str">
        <f t="shared" si="27"/>
        <v/>
      </c>
    </row>
    <row r="790" spans="1:13" x14ac:dyDescent="0.2">
      <c r="A790" s="16" t="s">
        <v>970</v>
      </c>
      <c r="B790" s="143"/>
      <c r="C790" s="144"/>
      <c r="D790" s="143"/>
      <c r="E790" s="143"/>
      <c r="F790" s="143"/>
      <c r="G790" s="155"/>
      <c r="H790" s="156"/>
      <c r="I790" s="157"/>
      <c r="J790" s="156"/>
      <c r="K790" s="143"/>
      <c r="L790" s="147" t="str">
        <f t="shared" si="26"/>
        <v/>
      </c>
      <c r="M790" s="148" t="str">
        <f t="shared" si="27"/>
        <v/>
      </c>
    </row>
    <row r="791" spans="1:13" x14ac:dyDescent="0.2">
      <c r="A791" s="16" t="s">
        <v>971</v>
      </c>
      <c r="B791" s="143"/>
      <c r="C791" s="144"/>
      <c r="D791" s="143"/>
      <c r="E791" s="143"/>
      <c r="F791" s="143"/>
      <c r="G791" s="155"/>
      <c r="H791" s="156"/>
      <c r="I791" s="157"/>
      <c r="J791" s="156"/>
      <c r="K791" s="143"/>
      <c r="L791" s="147" t="str">
        <f t="shared" si="26"/>
        <v/>
      </c>
      <c r="M791" s="148" t="str">
        <f t="shared" si="27"/>
        <v/>
      </c>
    </row>
    <row r="792" spans="1:13" x14ac:dyDescent="0.2">
      <c r="A792" s="16" t="s">
        <v>972</v>
      </c>
      <c r="B792" s="143"/>
      <c r="C792" s="144"/>
      <c r="D792" s="143"/>
      <c r="E792" s="143"/>
      <c r="F792" s="143"/>
      <c r="G792" s="155"/>
      <c r="H792" s="156"/>
      <c r="I792" s="157"/>
      <c r="J792" s="156"/>
      <c r="K792" s="143"/>
      <c r="L792" s="147" t="str">
        <f t="shared" si="26"/>
        <v/>
      </c>
      <c r="M792" s="148" t="str">
        <f t="shared" si="27"/>
        <v/>
      </c>
    </row>
    <row r="793" spans="1:13" x14ac:dyDescent="0.2">
      <c r="A793" s="16" t="s">
        <v>973</v>
      </c>
      <c r="B793" s="143"/>
      <c r="C793" s="144"/>
      <c r="D793" s="143"/>
      <c r="E793" s="143"/>
      <c r="F793" s="143"/>
      <c r="G793" s="155"/>
      <c r="H793" s="156"/>
      <c r="I793" s="157"/>
      <c r="J793" s="156"/>
      <c r="K793" s="143"/>
      <c r="L793" s="147" t="str">
        <f t="shared" si="26"/>
        <v/>
      </c>
      <c r="M793" s="148" t="str">
        <f t="shared" si="27"/>
        <v/>
      </c>
    </row>
    <row r="794" spans="1:13" x14ac:dyDescent="0.2">
      <c r="A794" s="16" t="s">
        <v>974</v>
      </c>
      <c r="B794" s="143"/>
      <c r="C794" s="144"/>
      <c r="D794" s="143"/>
      <c r="E794" s="143"/>
      <c r="F794" s="143"/>
      <c r="G794" s="155"/>
      <c r="H794" s="156"/>
      <c r="I794" s="157"/>
      <c r="J794" s="156"/>
      <c r="K794" s="143"/>
      <c r="L794" s="147" t="str">
        <f t="shared" si="26"/>
        <v/>
      </c>
      <c r="M794" s="148" t="str">
        <f t="shared" si="27"/>
        <v/>
      </c>
    </row>
    <row r="795" spans="1:13" x14ac:dyDescent="0.2">
      <c r="A795" s="16" t="s">
        <v>975</v>
      </c>
      <c r="B795" s="143"/>
      <c r="C795" s="144"/>
      <c r="D795" s="143"/>
      <c r="E795" s="143"/>
      <c r="F795" s="143"/>
      <c r="G795" s="155"/>
      <c r="H795" s="156"/>
      <c r="I795" s="157"/>
      <c r="J795" s="156"/>
      <c r="K795" s="143"/>
      <c r="L795" s="147" t="str">
        <f t="shared" si="26"/>
        <v/>
      </c>
      <c r="M795" s="148" t="str">
        <f t="shared" si="27"/>
        <v/>
      </c>
    </row>
    <row r="796" spans="1:13" x14ac:dyDescent="0.2">
      <c r="A796" s="16" t="s">
        <v>976</v>
      </c>
      <c r="B796" s="143"/>
      <c r="C796" s="144"/>
      <c r="D796" s="143"/>
      <c r="E796" s="143"/>
      <c r="F796" s="143"/>
      <c r="G796" s="155"/>
      <c r="H796" s="156"/>
      <c r="I796" s="157"/>
      <c r="J796" s="156"/>
      <c r="K796" s="143"/>
      <c r="L796" s="147" t="str">
        <f t="shared" si="26"/>
        <v/>
      </c>
      <c r="M796" s="148" t="str">
        <f t="shared" si="27"/>
        <v/>
      </c>
    </row>
    <row r="797" spans="1:13" x14ac:dyDescent="0.2">
      <c r="A797" s="16" t="s">
        <v>977</v>
      </c>
      <c r="B797" s="143"/>
      <c r="C797" s="144"/>
      <c r="D797" s="143"/>
      <c r="E797" s="143"/>
      <c r="F797" s="143"/>
      <c r="G797" s="155"/>
      <c r="H797" s="156"/>
      <c r="I797" s="157"/>
      <c r="J797" s="156"/>
      <c r="K797" s="143"/>
      <c r="L797" s="147" t="str">
        <f t="shared" si="26"/>
        <v/>
      </c>
      <c r="M797" s="148" t="str">
        <f t="shared" si="27"/>
        <v/>
      </c>
    </row>
    <row r="798" spans="1:13" x14ac:dyDescent="0.2">
      <c r="A798" s="16" t="s">
        <v>978</v>
      </c>
      <c r="B798" s="143"/>
      <c r="C798" s="144"/>
      <c r="D798" s="143"/>
      <c r="E798" s="143"/>
      <c r="F798" s="143"/>
      <c r="G798" s="155"/>
      <c r="H798" s="156"/>
      <c r="I798" s="157"/>
      <c r="J798" s="156"/>
      <c r="K798" s="143"/>
      <c r="L798" s="147" t="str">
        <f t="shared" si="26"/>
        <v/>
      </c>
      <c r="M798" s="148" t="str">
        <f t="shared" si="27"/>
        <v/>
      </c>
    </row>
    <row r="799" spans="1:13" x14ac:dyDescent="0.2">
      <c r="A799" s="16" t="s">
        <v>979</v>
      </c>
      <c r="B799" s="143"/>
      <c r="C799" s="144"/>
      <c r="D799" s="143"/>
      <c r="E799" s="143"/>
      <c r="F799" s="143"/>
      <c r="G799" s="155"/>
      <c r="H799" s="156"/>
      <c r="I799" s="157"/>
      <c r="J799" s="156"/>
      <c r="K799" s="143"/>
      <c r="L799" s="147" t="str">
        <f t="shared" si="26"/>
        <v/>
      </c>
      <c r="M799" s="148" t="str">
        <f t="shared" si="27"/>
        <v/>
      </c>
    </row>
    <row r="800" spans="1:13" x14ac:dyDescent="0.2">
      <c r="A800" s="16" t="s">
        <v>980</v>
      </c>
      <c r="B800" s="143"/>
      <c r="C800" s="144"/>
      <c r="D800" s="143"/>
      <c r="E800" s="143"/>
      <c r="F800" s="143"/>
      <c r="G800" s="155"/>
      <c r="H800" s="156"/>
      <c r="I800" s="157"/>
      <c r="J800" s="156"/>
      <c r="K800" s="143"/>
      <c r="L800" s="147" t="str">
        <f t="shared" si="26"/>
        <v/>
      </c>
      <c r="M800" s="148" t="str">
        <f t="shared" si="27"/>
        <v/>
      </c>
    </row>
    <row r="801" spans="1:13" x14ac:dyDescent="0.2">
      <c r="A801" s="16" t="s">
        <v>981</v>
      </c>
      <c r="B801" s="143"/>
      <c r="C801" s="144"/>
      <c r="D801" s="143"/>
      <c r="E801" s="143"/>
      <c r="F801" s="143"/>
      <c r="G801" s="155"/>
      <c r="H801" s="156"/>
      <c r="I801" s="157"/>
      <c r="J801" s="156"/>
      <c r="K801" s="143"/>
      <c r="L801" s="147" t="str">
        <f t="shared" si="26"/>
        <v/>
      </c>
      <c r="M801" s="148" t="str">
        <f t="shared" si="27"/>
        <v/>
      </c>
    </row>
    <row r="802" spans="1:13" x14ac:dyDescent="0.2">
      <c r="A802" s="16" t="s">
        <v>982</v>
      </c>
      <c r="B802" s="143"/>
      <c r="C802" s="144"/>
      <c r="D802" s="143"/>
      <c r="E802" s="143"/>
      <c r="F802" s="143"/>
      <c r="G802" s="155"/>
      <c r="H802" s="156"/>
      <c r="I802" s="157"/>
      <c r="J802" s="156"/>
      <c r="K802" s="143"/>
      <c r="L802" s="147" t="str">
        <f t="shared" si="26"/>
        <v/>
      </c>
      <c r="M802" s="148" t="str">
        <f t="shared" si="27"/>
        <v/>
      </c>
    </row>
    <row r="803" spans="1:13" x14ac:dyDescent="0.2">
      <c r="A803" s="16" t="s">
        <v>983</v>
      </c>
      <c r="B803" s="143"/>
      <c r="C803" s="144"/>
      <c r="D803" s="143"/>
      <c r="E803" s="143"/>
      <c r="F803" s="143"/>
      <c r="G803" s="155"/>
      <c r="H803" s="156"/>
      <c r="I803" s="157"/>
      <c r="J803" s="156"/>
      <c r="K803" s="143"/>
      <c r="L803" s="147" t="str">
        <f t="shared" si="26"/>
        <v/>
      </c>
      <c r="M803" s="148" t="str">
        <f t="shared" si="27"/>
        <v/>
      </c>
    </row>
    <row r="804" spans="1:13" x14ac:dyDescent="0.2">
      <c r="A804" s="16" t="s">
        <v>984</v>
      </c>
      <c r="B804" s="143"/>
      <c r="C804" s="144"/>
      <c r="D804" s="143"/>
      <c r="E804" s="143"/>
      <c r="F804" s="143"/>
      <c r="G804" s="155"/>
      <c r="H804" s="156"/>
      <c r="I804" s="157"/>
      <c r="J804" s="156"/>
      <c r="K804" s="143"/>
      <c r="L804" s="147" t="str">
        <f t="shared" si="26"/>
        <v/>
      </c>
      <c r="M804" s="148" t="str">
        <f t="shared" si="27"/>
        <v/>
      </c>
    </row>
    <row r="805" spans="1:13" x14ac:dyDescent="0.2">
      <c r="A805" s="16" t="s">
        <v>985</v>
      </c>
      <c r="B805" s="143"/>
      <c r="C805" s="144"/>
      <c r="D805" s="143"/>
      <c r="E805" s="143"/>
      <c r="F805" s="143"/>
      <c r="G805" s="155"/>
      <c r="H805" s="156"/>
      <c r="I805" s="157"/>
      <c r="J805" s="156"/>
      <c r="K805" s="143"/>
      <c r="L805" s="147" t="str">
        <f t="shared" si="26"/>
        <v/>
      </c>
      <c r="M805" s="148" t="str">
        <f t="shared" si="27"/>
        <v/>
      </c>
    </row>
    <row r="806" spans="1:13" x14ac:dyDescent="0.2">
      <c r="A806" s="16" t="s">
        <v>986</v>
      </c>
      <c r="B806" s="143"/>
      <c r="C806" s="144"/>
      <c r="D806" s="143"/>
      <c r="E806" s="143"/>
      <c r="F806" s="143"/>
      <c r="G806" s="155"/>
      <c r="H806" s="156"/>
      <c r="I806" s="157"/>
      <c r="J806" s="156"/>
      <c r="K806" s="143"/>
      <c r="L806" s="147" t="str">
        <f t="shared" si="26"/>
        <v/>
      </c>
      <c r="M806" s="148" t="str">
        <f t="shared" si="27"/>
        <v/>
      </c>
    </row>
    <row r="807" spans="1:13" x14ac:dyDescent="0.2">
      <c r="A807" s="16" t="s">
        <v>987</v>
      </c>
      <c r="B807" s="143"/>
      <c r="C807" s="144"/>
      <c r="D807" s="143"/>
      <c r="E807" s="143"/>
      <c r="F807" s="143"/>
      <c r="G807" s="155"/>
      <c r="H807" s="156"/>
      <c r="I807" s="157"/>
      <c r="J807" s="156"/>
      <c r="K807" s="143"/>
      <c r="L807" s="147" t="str">
        <f t="shared" si="26"/>
        <v/>
      </c>
      <c r="M807" s="148" t="str">
        <f t="shared" si="27"/>
        <v/>
      </c>
    </row>
    <row r="808" spans="1:13" x14ac:dyDescent="0.2">
      <c r="A808" s="16" t="s">
        <v>988</v>
      </c>
      <c r="B808" s="143"/>
      <c r="C808" s="144"/>
      <c r="D808" s="143"/>
      <c r="E808" s="143"/>
      <c r="F808" s="143"/>
      <c r="G808" s="155"/>
      <c r="H808" s="156"/>
      <c r="I808" s="157"/>
      <c r="J808" s="156"/>
      <c r="K808" s="143"/>
      <c r="L808" s="147" t="str">
        <f t="shared" si="26"/>
        <v/>
      </c>
      <c r="M808" s="148" t="str">
        <f t="shared" si="27"/>
        <v/>
      </c>
    </row>
    <row r="809" spans="1:13" x14ac:dyDescent="0.2">
      <c r="A809" s="16" t="s">
        <v>989</v>
      </c>
      <c r="B809" s="143"/>
      <c r="C809" s="144"/>
      <c r="D809" s="143"/>
      <c r="E809" s="143"/>
      <c r="F809" s="143"/>
      <c r="G809" s="155"/>
      <c r="H809" s="156"/>
      <c r="I809" s="157"/>
      <c r="J809" s="156"/>
      <c r="K809" s="143"/>
      <c r="L809" s="147" t="str">
        <f t="shared" si="26"/>
        <v/>
      </c>
      <c r="M809" s="148" t="str">
        <f t="shared" si="27"/>
        <v/>
      </c>
    </row>
    <row r="810" spans="1:13" x14ac:dyDescent="0.2">
      <c r="A810" s="16" t="s">
        <v>990</v>
      </c>
      <c r="B810" s="143"/>
      <c r="C810" s="144"/>
      <c r="D810" s="143"/>
      <c r="E810" s="143"/>
      <c r="F810" s="143"/>
      <c r="G810" s="155"/>
      <c r="H810" s="156"/>
      <c r="I810" s="157"/>
      <c r="J810" s="156"/>
      <c r="K810" s="143"/>
      <c r="L810" s="147" t="str">
        <f t="shared" si="26"/>
        <v/>
      </c>
      <c r="M810" s="148" t="str">
        <f t="shared" si="27"/>
        <v/>
      </c>
    </row>
    <row r="811" spans="1:13" x14ac:dyDescent="0.2">
      <c r="A811" s="16" t="s">
        <v>991</v>
      </c>
      <c r="B811" s="143"/>
      <c r="C811" s="144"/>
      <c r="D811" s="143"/>
      <c r="E811" s="143"/>
      <c r="F811" s="143"/>
      <c r="G811" s="155"/>
      <c r="H811" s="156"/>
      <c r="I811" s="157"/>
      <c r="J811" s="156"/>
      <c r="K811" s="143"/>
      <c r="L811" s="147" t="str">
        <f t="shared" si="26"/>
        <v/>
      </c>
      <c r="M811" s="148" t="str">
        <f t="shared" si="27"/>
        <v/>
      </c>
    </row>
    <row r="812" spans="1:13" x14ac:dyDescent="0.2">
      <c r="A812" s="16" t="s">
        <v>992</v>
      </c>
      <c r="B812" s="143"/>
      <c r="C812" s="144"/>
      <c r="D812" s="143"/>
      <c r="E812" s="143"/>
      <c r="F812" s="143"/>
      <c r="G812" s="155"/>
      <c r="H812" s="156"/>
      <c r="I812" s="157"/>
      <c r="J812" s="156"/>
      <c r="K812" s="143"/>
      <c r="L812" s="147" t="str">
        <f t="shared" si="26"/>
        <v/>
      </c>
      <c r="M812" s="148" t="str">
        <f t="shared" si="27"/>
        <v/>
      </c>
    </row>
    <row r="813" spans="1:13" x14ac:dyDescent="0.2">
      <c r="A813" s="16" t="s">
        <v>993</v>
      </c>
      <c r="B813" s="143"/>
      <c r="C813" s="144"/>
      <c r="D813" s="143"/>
      <c r="E813" s="143"/>
      <c r="F813" s="143"/>
      <c r="G813" s="155"/>
      <c r="H813" s="156"/>
      <c r="I813" s="157"/>
      <c r="J813" s="156"/>
      <c r="K813" s="143"/>
      <c r="L813" s="147" t="str">
        <f t="shared" si="26"/>
        <v/>
      </c>
      <c r="M813" s="148" t="str">
        <f t="shared" si="27"/>
        <v/>
      </c>
    </row>
    <row r="814" spans="1:13" x14ac:dyDescent="0.2">
      <c r="A814" s="16" t="s">
        <v>994</v>
      </c>
      <c r="B814" s="143"/>
      <c r="C814" s="144"/>
      <c r="D814" s="143"/>
      <c r="E814" s="143"/>
      <c r="F814" s="143"/>
      <c r="G814" s="155"/>
      <c r="H814" s="156"/>
      <c r="I814" s="157"/>
      <c r="J814" s="156"/>
      <c r="K814" s="143"/>
      <c r="L814" s="147" t="str">
        <f t="shared" si="26"/>
        <v/>
      </c>
      <c r="M814" s="148" t="str">
        <f t="shared" si="27"/>
        <v/>
      </c>
    </row>
    <row r="815" spans="1:13" x14ac:dyDescent="0.2">
      <c r="A815" s="16" t="s">
        <v>995</v>
      </c>
      <c r="B815" s="143"/>
      <c r="C815" s="144"/>
      <c r="D815" s="143"/>
      <c r="E815" s="143"/>
      <c r="F815" s="143"/>
      <c r="G815" s="155"/>
      <c r="H815" s="156"/>
      <c r="I815" s="157"/>
      <c r="J815" s="156"/>
      <c r="K815" s="143"/>
      <c r="L815" s="147" t="str">
        <f t="shared" si="26"/>
        <v/>
      </c>
      <c r="M815" s="148" t="str">
        <f t="shared" si="27"/>
        <v/>
      </c>
    </row>
    <row r="816" spans="1:13" x14ac:dyDescent="0.2">
      <c r="A816" s="16" t="s">
        <v>996</v>
      </c>
      <c r="B816" s="143"/>
      <c r="C816" s="144"/>
      <c r="D816" s="143"/>
      <c r="E816" s="143"/>
      <c r="F816" s="143"/>
      <c r="G816" s="155"/>
      <c r="H816" s="156"/>
      <c r="I816" s="157"/>
      <c r="J816" s="156"/>
      <c r="K816" s="143"/>
      <c r="L816" s="147" t="str">
        <f t="shared" si="26"/>
        <v/>
      </c>
      <c r="M816" s="148" t="str">
        <f t="shared" si="27"/>
        <v/>
      </c>
    </row>
    <row r="817" spans="1:13" x14ac:dyDescent="0.2">
      <c r="A817" s="16" t="s">
        <v>997</v>
      </c>
      <c r="B817" s="143"/>
      <c r="C817" s="144"/>
      <c r="D817" s="143"/>
      <c r="E817" s="143"/>
      <c r="F817" s="143"/>
      <c r="G817" s="155"/>
      <c r="H817" s="156"/>
      <c r="I817" s="157"/>
      <c r="J817" s="156"/>
      <c r="K817" s="143"/>
      <c r="L817" s="147" t="str">
        <f t="shared" si="26"/>
        <v/>
      </c>
      <c r="M817" s="148" t="str">
        <f t="shared" si="27"/>
        <v/>
      </c>
    </row>
    <row r="818" spans="1:13" x14ac:dyDescent="0.2">
      <c r="A818" s="16" t="s">
        <v>998</v>
      </c>
      <c r="B818" s="143"/>
      <c r="C818" s="144"/>
      <c r="D818" s="143"/>
      <c r="E818" s="143"/>
      <c r="F818" s="143"/>
      <c r="G818" s="155"/>
      <c r="H818" s="156"/>
      <c r="I818" s="157"/>
      <c r="J818" s="156"/>
      <c r="K818" s="143"/>
      <c r="L818" s="147" t="str">
        <f t="shared" si="26"/>
        <v/>
      </c>
      <c r="M818" s="148" t="str">
        <f t="shared" si="27"/>
        <v/>
      </c>
    </row>
    <row r="819" spans="1:13" x14ac:dyDescent="0.2">
      <c r="A819" s="16" t="s">
        <v>999</v>
      </c>
      <c r="B819" s="143"/>
      <c r="C819" s="144"/>
      <c r="D819" s="143"/>
      <c r="E819" s="143"/>
      <c r="F819" s="143"/>
      <c r="G819" s="155"/>
      <c r="H819" s="156"/>
      <c r="I819" s="157"/>
      <c r="J819" s="156"/>
      <c r="K819" s="143"/>
      <c r="L819" s="147" t="str">
        <f t="shared" si="26"/>
        <v/>
      </c>
      <c r="M819" s="148" t="str">
        <f t="shared" si="27"/>
        <v/>
      </c>
    </row>
    <row r="820" spans="1:13" x14ac:dyDescent="0.2">
      <c r="A820" s="16" t="s">
        <v>1000</v>
      </c>
      <c r="B820" s="143"/>
      <c r="C820" s="144"/>
      <c r="D820" s="143"/>
      <c r="E820" s="143"/>
      <c r="F820" s="143"/>
      <c r="G820" s="155"/>
      <c r="H820" s="156"/>
      <c r="I820" s="157"/>
      <c r="J820" s="156"/>
      <c r="K820" s="143"/>
      <c r="L820" s="147" t="str">
        <f t="shared" si="26"/>
        <v/>
      </c>
      <c r="M820" s="148" t="str">
        <f t="shared" si="27"/>
        <v/>
      </c>
    </row>
    <row r="821" spans="1:13" x14ac:dyDescent="0.2">
      <c r="A821" s="16" t="s">
        <v>1001</v>
      </c>
      <c r="B821" s="143"/>
      <c r="C821" s="144"/>
      <c r="D821" s="143"/>
      <c r="E821" s="143"/>
      <c r="F821" s="143"/>
      <c r="G821" s="155"/>
      <c r="H821" s="156"/>
      <c r="I821" s="157"/>
      <c r="J821" s="156"/>
      <c r="K821" s="143"/>
      <c r="L821" s="147" t="str">
        <f t="shared" si="26"/>
        <v/>
      </c>
      <c r="M821" s="148" t="str">
        <f t="shared" si="27"/>
        <v/>
      </c>
    </row>
    <row r="822" spans="1:13" x14ac:dyDescent="0.2">
      <c r="A822" s="16" t="s">
        <v>1002</v>
      </c>
      <c r="B822" s="143"/>
      <c r="C822" s="144"/>
      <c r="D822" s="143"/>
      <c r="E822" s="143"/>
      <c r="F822" s="143"/>
      <c r="G822" s="155"/>
      <c r="H822" s="156"/>
      <c r="I822" s="157"/>
      <c r="J822" s="156"/>
      <c r="K822" s="143"/>
      <c r="L822" s="147" t="str">
        <f t="shared" si="26"/>
        <v/>
      </c>
      <c r="M822" s="148" t="str">
        <f t="shared" si="27"/>
        <v/>
      </c>
    </row>
    <row r="823" spans="1:13" x14ac:dyDescent="0.2">
      <c r="A823" s="16" t="s">
        <v>1003</v>
      </c>
      <c r="B823" s="143"/>
      <c r="C823" s="144"/>
      <c r="D823" s="143"/>
      <c r="E823" s="143"/>
      <c r="F823" s="143"/>
      <c r="G823" s="155"/>
      <c r="H823" s="156"/>
      <c r="I823" s="157"/>
      <c r="J823" s="156"/>
      <c r="K823" s="143"/>
      <c r="L823" s="147" t="str">
        <f t="shared" si="26"/>
        <v/>
      </c>
      <c r="M823" s="148" t="str">
        <f t="shared" si="27"/>
        <v/>
      </c>
    </row>
    <row r="824" spans="1:13" x14ac:dyDescent="0.2">
      <c r="A824" s="16" t="s">
        <v>1004</v>
      </c>
      <c r="B824" s="143"/>
      <c r="C824" s="144"/>
      <c r="D824" s="143"/>
      <c r="E824" s="143"/>
      <c r="F824" s="143"/>
      <c r="G824" s="155"/>
      <c r="H824" s="156"/>
      <c r="I824" s="157"/>
      <c r="J824" s="156"/>
      <c r="K824" s="143"/>
      <c r="L824" s="147" t="str">
        <f t="shared" si="26"/>
        <v/>
      </c>
      <c r="M824" s="148" t="str">
        <f t="shared" si="27"/>
        <v/>
      </c>
    </row>
    <row r="825" spans="1:13" x14ac:dyDescent="0.2">
      <c r="A825" s="16" t="s">
        <v>1005</v>
      </c>
      <c r="B825" s="143"/>
      <c r="C825" s="144"/>
      <c r="D825" s="143"/>
      <c r="E825" s="143"/>
      <c r="F825" s="143"/>
      <c r="G825" s="155"/>
      <c r="H825" s="156"/>
      <c r="I825" s="157"/>
      <c r="J825" s="156"/>
      <c r="K825" s="143"/>
      <c r="L825" s="147" t="str">
        <f t="shared" si="26"/>
        <v/>
      </c>
      <c r="M825" s="148" t="str">
        <f t="shared" si="27"/>
        <v/>
      </c>
    </row>
    <row r="826" spans="1:13" x14ac:dyDescent="0.2">
      <c r="A826" s="16" t="s">
        <v>1006</v>
      </c>
      <c r="B826" s="143"/>
      <c r="C826" s="144"/>
      <c r="D826" s="143"/>
      <c r="E826" s="143"/>
      <c r="F826" s="143"/>
      <c r="G826" s="155"/>
      <c r="H826" s="156"/>
      <c r="I826" s="157"/>
      <c r="J826" s="156"/>
      <c r="K826" s="143"/>
      <c r="L826" s="147" t="str">
        <f t="shared" si="26"/>
        <v/>
      </c>
      <c r="M826" s="148" t="str">
        <f t="shared" si="27"/>
        <v/>
      </c>
    </row>
    <row r="827" spans="1:13" x14ac:dyDescent="0.2">
      <c r="A827" s="16" t="s">
        <v>1007</v>
      </c>
      <c r="B827" s="143"/>
      <c r="C827" s="144"/>
      <c r="D827" s="143"/>
      <c r="E827" s="143"/>
      <c r="F827" s="143"/>
      <c r="G827" s="155"/>
      <c r="H827" s="156"/>
      <c r="I827" s="157"/>
      <c r="J827" s="156"/>
      <c r="K827" s="143"/>
      <c r="L827" s="147" t="str">
        <f t="shared" si="26"/>
        <v/>
      </c>
      <c r="M827" s="148" t="str">
        <f t="shared" si="27"/>
        <v/>
      </c>
    </row>
    <row r="828" spans="1:13" x14ac:dyDescent="0.2">
      <c r="A828" s="16" t="s">
        <v>1008</v>
      </c>
      <c r="B828" s="143"/>
      <c r="C828" s="144"/>
      <c r="D828" s="143"/>
      <c r="E828" s="143"/>
      <c r="F828" s="143"/>
      <c r="G828" s="155"/>
      <c r="H828" s="156"/>
      <c r="I828" s="157"/>
      <c r="J828" s="156"/>
      <c r="K828" s="143"/>
      <c r="L828" s="147" t="str">
        <f t="shared" si="26"/>
        <v/>
      </c>
      <c r="M828" s="148" t="str">
        <f t="shared" si="27"/>
        <v/>
      </c>
    </row>
    <row r="829" spans="1:13" x14ac:dyDescent="0.2">
      <c r="A829" s="16" t="s">
        <v>1009</v>
      </c>
      <c r="B829" s="143"/>
      <c r="C829" s="144"/>
      <c r="D829" s="143"/>
      <c r="E829" s="143"/>
      <c r="F829" s="143"/>
      <c r="G829" s="155"/>
      <c r="H829" s="156"/>
      <c r="I829" s="157"/>
      <c r="J829" s="156"/>
      <c r="K829" s="143"/>
      <c r="L829" s="147" t="str">
        <f t="shared" si="26"/>
        <v/>
      </c>
      <c r="M829" s="148" t="str">
        <f t="shared" si="27"/>
        <v/>
      </c>
    </row>
    <row r="830" spans="1:13" x14ac:dyDescent="0.2">
      <c r="A830" s="16" t="s">
        <v>1010</v>
      </c>
      <c r="B830" s="143"/>
      <c r="C830" s="144"/>
      <c r="D830" s="143"/>
      <c r="E830" s="143"/>
      <c r="F830" s="143"/>
      <c r="G830" s="155"/>
      <c r="H830" s="156"/>
      <c r="I830" s="157"/>
      <c r="J830" s="156"/>
      <c r="K830" s="143"/>
      <c r="L830" s="147" t="str">
        <f t="shared" si="26"/>
        <v/>
      </c>
      <c r="M830" s="148" t="str">
        <f t="shared" si="27"/>
        <v/>
      </c>
    </row>
    <row r="831" spans="1:13" x14ac:dyDescent="0.2">
      <c r="A831" s="16" t="s">
        <v>1011</v>
      </c>
      <c r="B831" s="143"/>
      <c r="C831" s="144"/>
      <c r="D831" s="143"/>
      <c r="E831" s="143"/>
      <c r="F831" s="143"/>
      <c r="G831" s="155"/>
      <c r="H831" s="156"/>
      <c r="I831" s="157"/>
      <c r="J831" s="156"/>
      <c r="K831" s="143"/>
      <c r="L831" s="147" t="str">
        <f t="shared" si="26"/>
        <v/>
      </c>
      <c r="M831" s="148" t="str">
        <f t="shared" si="27"/>
        <v/>
      </c>
    </row>
    <row r="832" spans="1:13" x14ac:dyDescent="0.2">
      <c r="A832" s="16" t="s">
        <v>1012</v>
      </c>
      <c r="B832" s="143"/>
      <c r="C832" s="144"/>
      <c r="D832" s="143"/>
      <c r="E832" s="143"/>
      <c r="F832" s="143"/>
      <c r="G832" s="155"/>
      <c r="H832" s="156"/>
      <c r="I832" s="157"/>
      <c r="J832" s="156"/>
      <c r="K832" s="143"/>
      <c r="L832" s="147" t="str">
        <f t="shared" si="26"/>
        <v/>
      </c>
      <c r="M832" s="148" t="str">
        <f t="shared" si="27"/>
        <v/>
      </c>
    </row>
    <row r="833" spans="1:13" x14ac:dyDescent="0.2">
      <c r="A833" s="16" t="s">
        <v>1013</v>
      </c>
      <c r="B833" s="143"/>
      <c r="C833" s="144"/>
      <c r="D833" s="143"/>
      <c r="E833" s="143"/>
      <c r="F833" s="143"/>
      <c r="G833" s="155"/>
      <c r="H833" s="156"/>
      <c r="I833" s="157"/>
      <c r="J833" s="156"/>
      <c r="K833" s="143"/>
      <c r="L833" s="147" t="str">
        <f t="shared" si="26"/>
        <v/>
      </c>
      <c r="M833" s="148" t="str">
        <f t="shared" si="27"/>
        <v/>
      </c>
    </row>
    <row r="834" spans="1:13" x14ac:dyDescent="0.2">
      <c r="A834" s="16" t="s">
        <v>1014</v>
      </c>
      <c r="B834" s="143"/>
      <c r="C834" s="144"/>
      <c r="D834" s="143"/>
      <c r="E834" s="143"/>
      <c r="F834" s="143"/>
      <c r="G834" s="155"/>
      <c r="H834" s="156"/>
      <c r="I834" s="157"/>
      <c r="J834" s="156"/>
      <c r="K834" s="143"/>
      <c r="L834" s="147" t="str">
        <f t="shared" si="26"/>
        <v/>
      </c>
      <c r="M834" s="148" t="str">
        <f t="shared" si="27"/>
        <v/>
      </c>
    </row>
    <row r="835" spans="1:13" x14ac:dyDescent="0.2">
      <c r="A835" s="16" t="s">
        <v>1015</v>
      </c>
      <c r="B835" s="143"/>
      <c r="C835" s="144"/>
      <c r="D835" s="143"/>
      <c r="E835" s="143"/>
      <c r="F835" s="143"/>
      <c r="G835" s="155"/>
      <c r="H835" s="156"/>
      <c r="I835" s="157"/>
      <c r="J835" s="156"/>
      <c r="K835" s="143"/>
      <c r="L835" s="147" t="str">
        <f t="shared" si="26"/>
        <v/>
      </c>
      <c r="M835" s="148" t="str">
        <f t="shared" si="27"/>
        <v/>
      </c>
    </row>
    <row r="836" spans="1:13" x14ac:dyDescent="0.2">
      <c r="A836" s="16" t="s">
        <v>1016</v>
      </c>
      <c r="B836" s="143"/>
      <c r="C836" s="144"/>
      <c r="D836" s="143"/>
      <c r="E836" s="143"/>
      <c r="F836" s="143"/>
      <c r="G836" s="155"/>
      <c r="H836" s="156"/>
      <c r="I836" s="157"/>
      <c r="J836" s="156"/>
      <c r="K836" s="143"/>
      <c r="L836" s="147" t="str">
        <f t="shared" si="26"/>
        <v/>
      </c>
      <c r="M836" s="148" t="str">
        <f t="shared" si="27"/>
        <v/>
      </c>
    </row>
    <row r="837" spans="1:13" x14ac:dyDescent="0.2">
      <c r="A837" s="16" t="s">
        <v>1017</v>
      </c>
      <c r="B837" s="143"/>
      <c r="C837" s="144"/>
      <c r="D837" s="143"/>
      <c r="E837" s="143"/>
      <c r="F837" s="143"/>
      <c r="G837" s="155"/>
      <c r="H837" s="156"/>
      <c r="I837" s="157"/>
      <c r="J837" s="156"/>
      <c r="K837" s="143"/>
      <c r="L837" s="147" t="str">
        <f t="shared" si="26"/>
        <v/>
      </c>
      <c r="M837" s="148" t="str">
        <f t="shared" si="27"/>
        <v/>
      </c>
    </row>
    <row r="838" spans="1:13" x14ac:dyDescent="0.2">
      <c r="A838" s="16" t="s">
        <v>1018</v>
      </c>
      <c r="B838" s="143"/>
      <c r="C838" s="144"/>
      <c r="D838" s="143"/>
      <c r="E838" s="143"/>
      <c r="F838" s="143"/>
      <c r="G838" s="155"/>
      <c r="H838" s="156"/>
      <c r="I838" s="157"/>
      <c r="J838" s="156"/>
      <c r="K838" s="143"/>
      <c r="L838" s="147" t="str">
        <f t="shared" si="26"/>
        <v/>
      </c>
      <c r="M838" s="148" t="str">
        <f t="shared" si="27"/>
        <v/>
      </c>
    </row>
    <row r="839" spans="1:13" x14ac:dyDescent="0.2">
      <c r="A839" s="16" t="s">
        <v>1019</v>
      </c>
      <c r="B839" s="143"/>
      <c r="C839" s="144"/>
      <c r="D839" s="143"/>
      <c r="E839" s="143"/>
      <c r="F839" s="143"/>
      <c r="G839" s="155"/>
      <c r="H839" s="156"/>
      <c r="I839" s="157"/>
      <c r="J839" s="156"/>
      <c r="K839" s="143"/>
      <c r="L839" s="147" t="str">
        <f t="shared" si="26"/>
        <v/>
      </c>
      <c r="M839" s="148" t="str">
        <f t="shared" si="27"/>
        <v/>
      </c>
    </row>
    <row r="840" spans="1:13" x14ac:dyDescent="0.2">
      <c r="A840" s="16" t="s">
        <v>1020</v>
      </c>
      <c r="B840" s="143"/>
      <c r="C840" s="144"/>
      <c r="D840" s="143"/>
      <c r="E840" s="143"/>
      <c r="F840" s="143"/>
      <c r="G840" s="155"/>
      <c r="H840" s="156"/>
      <c r="I840" s="157"/>
      <c r="J840" s="156"/>
      <c r="K840" s="143"/>
      <c r="L840" s="147" t="str">
        <f t="shared" si="26"/>
        <v/>
      </c>
      <c r="M840" s="148" t="str">
        <f t="shared" si="27"/>
        <v/>
      </c>
    </row>
    <row r="841" spans="1:13" x14ac:dyDescent="0.2">
      <c r="A841" s="16" t="s">
        <v>1021</v>
      </c>
      <c r="B841" s="143"/>
      <c r="C841" s="144"/>
      <c r="D841" s="143"/>
      <c r="E841" s="143"/>
      <c r="F841" s="143"/>
      <c r="G841" s="155"/>
      <c r="H841" s="156"/>
      <c r="I841" s="157"/>
      <c r="J841" s="156"/>
      <c r="K841" s="143"/>
      <c r="L841" s="147" t="str">
        <f t="shared" si="26"/>
        <v/>
      </c>
      <c r="M841" s="148" t="str">
        <f t="shared" si="27"/>
        <v/>
      </c>
    </row>
    <row r="842" spans="1:13" x14ac:dyDescent="0.2">
      <c r="A842" s="16" t="s">
        <v>1022</v>
      </c>
      <c r="B842" s="143"/>
      <c r="C842" s="144"/>
      <c r="D842" s="143"/>
      <c r="E842" s="143"/>
      <c r="F842" s="143"/>
      <c r="G842" s="155"/>
      <c r="H842" s="156"/>
      <c r="I842" s="157"/>
      <c r="J842" s="156"/>
      <c r="K842" s="143"/>
      <c r="L842" s="147" t="str">
        <f t="shared" si="26"/>
        <v/>
      </c>
      <c r="M842" s="148" t="str">
        <f t="shared" si="27"/>
        <v/>
      </c>
    </row>
    <row r="843" spans="1:13" x14ac:dyDescent="0.2">
      <c r="A843" s="16" t="s">
        <v>1023</v>
      </c>
      <c r="B843" s="143"/>
      <c r="C843" s="144"/>
      <c r="D843" s="143"/>
      <c r="E843" s="143"/>
      <c r="F843" s="143"/>
      <c r="G843" s="155"/>
      <c r="H843" s="156"/>
      <c r="I843" s="157"/>
      <c r="J843" s="156"/>
      <c r="K843" s="143"/>
      <c r="L843" s="147" t="str">
        <f t="shared" si="26"/>
        <v/>
      </c>
      <c r="M843" s="148" t="str">
        <f t="shared" si="27"/>
        <v/>
      </c>
    </row>
    <row r="844" spans="1:13" x14ac:dyDescent="0.2">
      <c r="A844" s="16" t="s">
        <v>1024</v>
      </c>
      <c r="B844" s="143"/>
      <c r="C844" s="144"/>
      <c r="D844" s="143"/>
      <c r="E844" s="143"/>
      <c r="F844" s="143"/>
      <c r="G844" s="155"/>
      <c r="H844" s="156"/>
      <c r="I844" s="157"/>
      <c r="J844" s="156"/>
      <c r="K844" s="143"/>
      <c r="L844" s="147" t="str">
        <f t="shared" si="26"/>
        <v/>
      </c>
      <c r="M844" s="148" t="str">
        <f t="shared" si="27"/>
        <v/>
      </c>
    </row>
    <row r="845" spans="1:13" x14ac:dyDescent="0.2">
      <c r="A845" s="16" t="s">
        <v>1025</v>
      </c>
      <c r="B845" s="143"/>
      <c r="C845" s="144"/>
      <c r="D845" s="143"/>
      <c r="E845" s="143"/>
      <c r="F845" s="143"/>
      <c r="G845" s="155"/>
      <c r="H845" s="156"/>
      <c r="I845" s="157"/>
      <c r="J845" s="156"/>
      <c r="K845" s="143"/>
      <c r="L845" s="147" t="str">
        <f t="shared" ref="L845:L908" si="28">IF(H845&lt;&gt;"",H845/G845,"")</f>
        <v/>
      </c>
      <c r="M845" s="148" t="str">
        <f t="shared" ref="M845:M908" si="29">IF(H845&lt;&gt;"",(H845-J845)*I845,"")</f>
        <v/>
      </c>
    </row>
    <row r="846" spans="1:13" x14ac:dyDescent="0.2">
      <c r="A846" s="16" t="s">
        <v>1026</v>
      </c>
      <c r="B846" s="143"/>
      <c r="C846" s="144"/>
      <c r="D846" s="143"/>
      <c r="E846" s="143"/>
      <c r="F846" s="143"/>
      <c r="G846" s="155"/>
      <c r="H846" s="156"/>
      <c r="I846" s="157"/>
      <c r="J846" s="156"/>
      <c r="K846" s="143"/>
      <c r="L846" s="147" t="str">
        <f t="shared" si="28"/>
        <v/>
      </c>
      <c r="M846" s="148" t="str">
        <f t="shared" si="29"/>
        <v/>
      </c>
    </row>
    <row r="847" spans="1:13" x14ac:dyDescent="0.2">
      <c r="A847" s="16" t="s">
        <v>1027</v>
      </c>
      <c r="B847" s="143"/>
      <c r="C847" s="144"/>
      <c r="D847" s="143"/>
      <c r="E847" s="143"/>
      <c r="F847" s="143"/>
      <c r="G847" s="155"/>
      <c r="H847" s="156"/>
      <c r="I847" s="157"/>
      <c r="J847" s="156"/>
      <c r="K847" s="143"/>
      <c r="L847" s="147" t="str">
        <f t="shared" si="28"/>
        <v/>
      </c>
      <c r="M847" s="148" t="str">
        <f t="shared" si="29"/>
        <v/>
      </c>
    </row>
    <row r="848" spans="1:13" x14ac:dyDescent="0.2">
      <c r="A848" s="16" t="s">
        <v>1028</v>
      </c>
      <c r="B848" s="143"/>
      <c r="C848" s="144"/>
      <c r="D848" s="143"/>
      <c r="E848" s="143"/>
      <c r="F848" s="143"/>
      <c r="G848" s="155"/>
      <c r="H848" s="156"/>
      <c r="I848" s="157"/>
      <c r="J848" s="156"/>
      <c r="K848" s="143"/>
      <c r="L848" s="147" t="str">
        <f t="shared" si="28"/>
        <v/>
      </c>
      <c r="M848" s="148" t="str">
        <f t="shared" si="29"/>
        <v/>
      </c>
    </row>
    <row r="849" spans="1:13" x14ac:dyDescent="0.2">
      <c r="A849" s="16" t="s">
        <v>1029</v>
      </c>
      <c r="B849" s="143"/>
      <c r="C849" s="144"/>
      <c r="D849" s="143"/>
      <c r="E849" s="143"/>
      <c r="F849" s="143"/>
      <c r="G849" s="155"/>
      <c r="H849" s="156"/>
      <c r="I849" s="157"/>
      <c r="J849" s="156"/>
      <c r="K849" s="143"/>
      <c r="L849" s="147" t="str">
        <f t="shared" si="28"/>
        <v/>
      </c>
      <c r="M849" s="148" t="str">
        <f t="shared" si="29"/>
        <v/>
      </c>
    </row>
    <row r="850" spans="1:13" x14ac:dyDescent="0.2">
      <c r="A850" s="16" t="s">
        <v>1030</v>
      </c>
      <c r="B850" s="143"/>
      <c r="C850" s="144"/>
      <c r="D850" s="143"/>
      <c r="E850" s="143"/>
      <c r="F850" s="143"/>
      <c r="G850" s="155"/>
      <c r="H850" s="156"/>
      <c r="I850" s="157"/>
      <c r="J850" s="156"/>
      <c r="K850" s="143"/>
      <c r="L850" s="147" t="str">
        <f t="shared" si="28"/>
        <v/>
      </c>
      <c r="M850" s="148" t="str">
        <f t="shared" si="29"/>
        <v/>
      </c>
    </row>
    <row r="851" spans="1:13" x14ac:dyDescent="0.2">
      <c r="A851" s="16" t="s">
        <v>1031</v>
      </c>
      <c r="B851" s="143"/>
      <c r="C851" s="144"/>
      <c r="D851" s="143"/>
      <c r="E851" s="143"/>
      <c r="F851" s="143"/>
      <c r="G851" s="155"/>
      <c r="H851" s="156"/>
      <c r="I851" s="157"/>
      <c r="J851" s="156"/>
      <c r="K851" s="143"/>
      <c r="L851" s="147" t="str">
        <f t="shared" si="28"/>
        <v/>
      </c>
      <c r="M851" s="148" t="str">
        <f t="shared" si="29"/>
        <v/>
      </c>
    </row>
    <row r="852" spans="1:13" x14ac:dyDescent="0.2">
      <c r="A852" s="16" t="s">
        <v>1032</v>
      </c>
      <c r="B852" s="143"/>
      <c r="C852" s="144"/>
      <c r="D852" s="143"/>
      <c r="E852" s="143"/>
      <c r="F852" s="143"/>
      <c r="G852" s="155"/>
      <c r="H852" s="156"/>
      <c r="I852" s="157"/>
      <c r="J852" s="156"/>
      <c r="K852" s="143"/>
      <c r="L852" s="147" t="str">
        <f t="shared" si="28"/>
        <v/>
      </c>
      <c r="M852" s="148" t="str">
        <f t="shared" si="29"/>
        <v/>
      </c>
    </row>
    <row r="853" spans="1:13" x14ac:dyDescent="0.2">
      <c r="A853" s="16" t="s">
        <v>1033</v>
      </c>
      <c r="B853" s="143"/>
      <c r="C853" s="144"/>
      <c r="D853" s="143"/>
      <c r="E853" s="143"/>
      <c r="F853" s="143"/>
      <c r="G853" s="155"/>
      <c r="H853" s="156"/>
      <c r="I853" s="157"/>
      <c r="J853" s="156"/>
      <c r="K853" s="143"/>
      <c r="L853" s="147" t="str">
        <f t="shared" si="28"/>
        <v/>
      </c>
      <c r="M853" s="148" t="str">
        <f t="shared" si="29"/>
        <v/>
      </c>
    </row>
    <row r="854" spans="1:13" x14ac:dyDescent="0.2">
      <c r="A854" s="16" t="s">
        <v>1034</v>
      </c>
      <c r="B854" s="143"/>
      <c r="C854" s="144"/>
      <c r="D854" s="143"/>
      <c r="E854" s="143"/>
      <c r="F854" s="143"/>
      <c r="G854" s="155"/>
      <c r="H854" s="156"/>
      <c r="I854" s="157"/>
      <c r="J854" s="156"/>
      <c r="K854" s="143"/>
      <c r="L854" s="147" t="str">
        <f t="shared" si="28"/>
        <v/>
      </c>
      <c r="M854" s="148" t="str">
        <f t="shared" si="29"/>
        <v/>
      </c>
    </row>
    <row r="855" spans="1:13" x14ac:dyDescent="0.2">
      <c r="A855" s="16" t="s">
        <v>1035</v>
      </c>
      <c r="B855" s="143"/>
      <c r="C855" s="144"/>
      <c r="D855" s="143"/>
      <c r="E855" s="143"/>
      <c r="F855" s="143"/>
      <c r="G855" s="155"/>
      <c r="H855" s="156"/>
      <c r="I855" s="157"/>
      <c r="J855" s="156"/>
      <c r="K855" s="143"/>
      <c r="L855" s="147" t="str">
        <f t="shared" si="28"/>
        <v/>
      </c>
      <c r="M855" s="148" t="str">
        <f t="shared" si="29"/>
        <v/>
      </c>
    </row>
    <row r="856" spans="1:13" x14ac:dyDescent="0.2">
      <c r="A856" s="16" t="s">
        <v>1036</v>
      </c>
      <c r="B856" s="143"/>
      <c r="C856" s="144"/>
      <c r="D856" s="143"/>
      <c r="E856" s="143"/>
      <c r="F856" s="143"/>
      <c r="G856" s="155"/>
      <c r="H856" s="156"/>
      <c r="I856" s="157"/>
      <c r="J856" s="156"/>
      <c r="K856" s="143"/>
      <c r="L856" s="147" t="str">
        <f t="shared" si="28"/>
        <v/>
      </c>
      <c r="M856" s="148" t="str">
        <f t="shared" si="29"/>
        <v/>
      </c>
    </row>
    <row r="857" spans="1:13" x14ac:dyDescent="0.2">
      <c r="A857" s="16" t="s">
        <v>1037</v>
      </c>
      <c r="B857" s="143"/>
      <c r="C857" s="144"/>
      <c r="D857" s="143"/>
      <c r="E857" s="143"/>
      <c r="F857" s="143"/>
      <c r="G857" s="155"/>
      <c r="H857" s="156"/>
      <c r="I857" s="157"/>
      <c r="J857" s="156"/>
      <c r="K857" s="143"/>
      <c r="L857" s="147" t="str">
        <f t="shared" si="28"/>
        <v/>
      </c>
      <c r="M857" s="148" t="str">
        <f t="shared" si="29"/>
        <v/>
      </c>
    </row>
    <row r="858" spans="1:13" x14ac:dyDescent="0.2">
      <c r="A858" s="16" t="s">
        <v>1038</v>
      </c>
      <c r="B858" s="143"/>
      <c r="C858" s="144"/>
      <c r="D858" s="143"/>
      <c r="E858" s="143"/>
      <c r="F858" s="143"/>
      <c r="G858" s="155"/>
      <c r="H858" s="156"/>
      <c r="I858" s="157"/>
      <c r="J858" s="156"/>
      <c r="K858" s="143"/>
      <c r="L858" s="147" t="str">
        <f t="shared" si="28"/>
        <v/>
      </c>
      <c r="M858" s="148" t="str">
        <f t="shared" si="29"/>
        <v/>
      </c>
    </row>
    <row r="859" spans="1:13" x14ac:dyDescent="0.2">
      <c r="A859" s="16" t="s">
        <v>1039</v>
      </c>
      <c r="B859" s="143"/>
      <c r="C859" s="144"/>
      <c r="D859" s="143"/>
      <c r="E859" s="143"/>
      <c r="F859" s="143"/>
      <c r="G859" s="155"/>
      <c r="H859" s="156"/>
      <c r="I859" s="157"/>
      <c r="J859" s="156"/>
      <c r="K859" s="143"/>
      <c r="L859" s="147" t="str">
        <f t="shared" si="28"/>
        <v/>
      </c>
      <c r="M859" s="148" t="str">
        <f t="shared" si="29"/>
        <v/>
      </c>
    </row>
    <row r="860" spans="1:13" x14ac:dyDescent="0.2">
      <c r="A860" s="16" t="s">
        <v>1040</v>
      </c>
      <c r="B860" s="143"/>
      <c r="C860" s="144"/>
      <c r="D860" s="143"/>
      <c r="E860" s="143"/>
      <c r="F860" s="143"/>
      <c r="G860" s="155"/>
      <c r="H860" s="156"/>
      <c r="I860" s="157"/>
      <c r="J860" s="156"/>
      <c r="K860" s="143"/>
      <c r="L860" s="147" t="str">
        <f t="shared" si="28"/>
        <v/>
      </c>
      <c r="M860" s="148" t="str">
        <f t="shared" si="29"/>
        <v/>
      </c>
    </row>
    <row r="861" spans="1:13" x14ac:dyDescent="0.2">
      <c r="A861" s="16" t="s">
        <v>1041</v>
      </c>
      <c r="B861" s="143"/>
      <c r="C861" s="144"/>
      <c r="D861" s="143"/>
      <c r="E861" s="143"/>
      <c r="F861" s="143"/>
      <c r="G861" s="155"/>
      <c r="H861" s="156"/>
      <c r="I861" s="157"/>
      <c r="J861" s="156"/>
      <c r="K861" s="143"/>
      <c r="L861" s="147" t="str">
        <f t="shared" si="28"/>
        <v/>
      </c>
      <c r="M861" s="148" t="str">
        <f t="shared" si="29"/>
        <v/>
      </c>
    </row>
    <row r="862" spans="1:13" x14ac:dyDescent="0.2">
      <c r="A862" s="16" t="s">
        <v>1042</v>
      </c>
      <c r="B862" s="143"/>
      <c r="C862" s="144"/>
      <c r="D862" s="143"/>
      <c r="E862" s="143"/>
      <c r="F862" s="143"/>
      <c r="G862" s="155"/>
      <c r="H862" s="156"/>
      <c r="I862" s="157"/>
      <c r="J862" s="156"/>
      <c r="K862" s="143"/>
      <c r="L862" s="147" t="str">
        <f t="shared" si="28"/>
        <v/>
      </c>
      <c r="M862" s="148" t="str">
        <f t="shared" si="29"/>
        <v/>
      </c>
    </row>
    <row r="863" spans="1:13" x14ac:dyDescent="0.2">
      <c r="A863" s="16" t="s">
        <v>1043</v>
      </c>
      <c r="B863" s="143"/>
      <c r="C863" s="144"/>
      <c r="D863" s="143"/>
      <c r="E863" s="143"/>
      <c r="F863" s="143"/>
      <c r="G863" s="155"/>
      <c r="H863" s="156"/>
      <c r="I863" s="157"/>
      <c r="J863" s="156"/>
      <c r="K863" s="143"/>
      <c r="L863" s="147" t="str">
        <f t="shared" si="28"/>
        <v/>
      </c>
      <c r="M863" s="148" t="str">
        <f t="shared" si="29"/>
        <v/>
      </c>
    </row>
    <row r="864" spans="1:13" x14ac:dyDescent="0.2">
      <c r="A864" s="16" t="s">
        <v>1044</v>
      </c>
      <c r="B864" s="143"/>
      <c r="C864" s="144"/>
      <c r="D864" s="143"/>
      <c r="E864" s="143"/>
      <c r="F864" s="143"/>
      <c r="G864" s="155"/>
      <c r="H864" s="156"/>
      <c r="I864" s="157"/>
      <c r="J864" s="156"/>
      <c r="K864" s="143"/>
      <c r="L864" s="147" t="str">
        <f t="shared" si="28"/>
        <v/>
      </c>
      <c r="M864" s="148" t="str">
        <f t="shared" si="29"/>
        <v/>
      </c>
    </row>
    <row r="865" spans="1:13" x14ac:dyDescent="0.2">
      <c r="A865" s="16" t="s">
        <v>1045</v>
      </c>
      <c r="B865" s="143"/>
      <c r="C865" s="144"/>
      <c r="D865" s="143"/>
      <c r="E865" s="143"/>
      <c r="F865" s="143"/>
      <c r="G865" s="155"/>
      <c r="H865" s="156"/>
      <c r="I865" s="157"/>
      <c r="J865" s="156"/>
      <c r="K865" s="143"/>
      <c r="L865" s="147" t="str">
        <f t="shared" si="28"/>
        <v/>
      </c>
      <c r="M865" s="148" t="str">
        <f t="shared" si="29"/>
        <v/>
      </c>
    </row>
    <row r="866" spans="1:13" x14ac:dyDescent="0.2">
      <c r="A866" s="16" t="s">
        <v>1046</v>
      </c>
      <c r="B866" s="143"/>
      <c r="C866" s="144"/>
      <c r="D866" s="143"/>
      <c r="E866" s="143"/>
      <c r="F866" s="143"/>
      <c r="G866" s="155"/>
      <c r="H866" s="156"/>
      <c r="I866" s="157"/>
      <c r="J866" s="156"/>
      <c r="K866" s="143"/>
      <c r="L866" s="147" t="str">
        <f t="shared" si="28"/>
        <v/>
      </c>
      <c r="M866" s="148" t="str">
        <f t="shared" si="29"/>
        <v/>
      </c>
    </row>
    <row r="867" spans="1:13" x14ac:dyDescent="0.2">
      <c r="A867" s="16" t="s">
        <v>1047</v>
      </c>
      <c r="B867" s="143"/>
      <c r="C867" s="144"/>
      <c r="D867" s="143"/>
      <c r="E867" s="143"/>
      <c r="F867" s="143"/>
      <c r="G867" s="155"/>
      <c r="H867" s="156"/>
      <c r="I867" s="157"/>
      <c r="J867" s="156"/>
      <c r="K867" s="143"/>
      <c r="L867" s="147" t="str">
        <f t="shared" si="28"/>
        <v/>
      </c>
      <c r="M867" s="148" t="str">
        <f t="shared" si="29"/>
        <v/>
      </c>
    </row>
    <row r="868" spans="1:13" x14ac:dyDescent="0.2">
      <c r="A868" s="16" t="s">
        <v>1048</v>
      </c>
      <c r="B868" s="143"/>
      <c r="C868" s="144"/>
      <c r="D868" s="143"/>
      <c r="E868" s="143"/>
      <c r="F868" s="143"/>
      <c r="G868" s="155"/>
      <c r="H868" s="156"/>
      <c r="I868" s="157"/>
      <c r="J868" s="156"/>
      <c r="K868" s="143"/>
      <c r="L868" s="147" t="str">
        <f t="shared" si="28"/>
        <v/>
      </c>
      <c r="M868" s="148" t="str">
        <f t="shared" si="29"/>
        <v/>
      </c>
    </row>
    <row r="869" spans="1:13" x14ac:dyDescent="0.2">
      <c r="A869" s="16" t="s">
        <v>1049</v>
      </c>
      <c r="B869" s="143"/>
      <c r="C869" s="144"/>
      <c r="D869" s="143"/>
      <c r="E869" s="143"/>
      <c r="F869" s="143"/>
      <c r="G869" s="155"/>
      <c r="H869" s="156"/>
      <c r="I869" s="157"/>
      <c r="J869" s="156"/>
      <c r="K869" s="143"/>
      <c r="L869" s="147" t="str">
        <f t="shared" si="28"/>
        <v/>
      </c>
      <c r="M869" s="148" t="str">
        <f t="shared" si="29"/>
        <v/>
      </c>
    </row>
    <row r="870" spans="1:13" x14ac:dyDescent="0.2">
      <c r="A870" s="16" t="s">
        <v>1050</v>
      </c>
      <c r="B870" s="143"/>
      <c r="C870" s="144"/>
      <c r="D870" s="143"/>
      <c r="E870" s="143"/>
      <c r="F870" s="143"/>
      <c r="G870" s="155"/>
      <c r="H870" s="156"/>
      <c r="I870" s="157"/>
      <c r="J870" s="156"/>
      <c r="K870" s="143"/>
      <c r="L870" s="147" t="str">
        <f t="shared" si="28"/>
        <v/>
      </c>
      <c r="M870" s="148" t="str">
        <f t="shared" si="29"/>
        <v/>
      </c>
    </row>
    <row r="871" spans="1:13" x14ac:dyDescent="0.2">
      <c r="A871" s="16" t="s">
        <v>1051</v>
      </c>
      <c r="B871" s="143"/>
      <c r="C871" s="144"/>
      <c r="D871" s="143"/>
      <c r="E871" s="143"/>
      <c r="F871" s="143"/>
      <c r="G871" s="155"/>
      <c r="H871" s="156"/>
      <c r="I871" s="157"/>
      <c r="J871" s="156"/>
      <c r="K871" s="143"/>
      <c r="L871" s="147" t="str">
        <f t="shared" si="28"/>
        <v/>
      </c>
      <c r="M871" s="148" t="str">
        <f t="shared" si="29"/>
        <v/>
      </c>
    </row>
    <row r="872" spans="1:13" x14ac:dyDescent="0.2">
      <c r="A872" s="16" t="s">
        <v>1052</v>
      </c>
      <c r="B872" s="143"/>
      <c r="C872" s="144"/>
      <c r="D872" s="143"/>
      <c r="E872" s="143"/>
      <c r="F872" s="143"/>
      <c r="G872" s="155"/>
      <c r="H872" s="156"/>
      <c r="I872" s="157"/>
      <c r="J872" s="156"/>
      <c r="K872" s="143"/>
      <c r="L872" s="147" t="str">
        <f t="shared" si="28"/>
        <v/>
      </c>
      <c r="M872" s="148" t="str">
        <f t="shared" si="29"/>
        <v/>
      </c>
    </row>
    <row r="873" spans="1:13" x14ac:dyDescent="0.2">
      <c r="A873" s="16" t="s">
        <v>1053</v>
      </c>
      <c r="B873" s="143"/>
      <c r="C873" s="144"/>
      <c r="D873" s="143"/>
      <c r="E873" s="143"/>
      <c r="F873" s="143"/>
      <c r="G873" s="155"/>
      <c r="H873" s="156"/>
      <c r="I873" s="157"/>
      <c r="J873" s="156"/>
      <c r="K873" s="143"/>
      <c r="L873" s="147" t="str">
        <f t="shared" si="28"/>
        <v/>
      </c>
      <c r="M873" s="148" t="str">
        <f t="shared" si="29"/>
        <v/>
      </c>
    </row>
    <row r="874" spans="1:13" x14ac:dyDescent="0.2">
      <c r="A874" s="16" t="s">
        <v>1054</v>
      </c>
      <c r="B874" s="143"/>
      <c r="C874" s="144"/>
      <c r="D874" s="143"/>
      <c r="E874" s="143"/>
      <c r="F874" s="143"/>
      <c r="G874" s="155"/>
      <c r="H874" s="156"/>
      <c r="I874" s="157"/>
      <c r="J874" s="156"/>
      <c r="K874" s="143"/>
      <c r="L874" s="147" t="str">
        <f t="shared" si="28"/>
        <v/>
      </c>
      <c r="M874" s="148" t="str">
        <f t="shared" si="29"/>
        <v/>
      </c>
    </row>
    <row r="875" spans="1:13" x14ac:dyDescent="0.2">
      <c r="A875" s="16" t="s">
        <v>1055</v>
      </c>
      <c r="B875" s="143"/>
      <c r="C875" s="144"/>
      <c r="D875" s="143"/>
      <c r="E875" s="143"/>
      <c r="F875" s="143"/>
      <c r="G875" s="155"/>
      <c r="H875" s="156"/>
      <c r="I875" s="157"/>
      <c r="J875" s="156"/>
      <c r="K875" s="143"/>
      <c r="L875" s="147" t="str">
        <f t="shared" si="28"/>
        <v/>
      </c>
      <c r="M875" s="148" t="str">
        <f t="shared" si="29"/>
        <v/>
      </c>
    </row>
    <row r="876" spans="1:13" x14ac:dyDescent="0.2">
      <c r="A876" s="16" t="s">
        <v>1056</v>
      </c>
      <c r="B876" s="143"/>
      <c r="C876" s="144"/>
      <c r="D876" s="143"/>
      <c r="E876" s="143"/>
      <c r="F876" s="143"/>
      <c r="G876" s="155"/>
      <c r="H876" s="156"/>
      <c r="I876" s="157"/>
      <c r="J876" s="156"/>
      <c r="K876" s="143"/>
      <c r="L876" s="147" t="str">
        <f t="shared" si="28"/>
        <v/>
      </c>
      <c r="M876" s="148" t="str">
        <f t="shared" si="29"/>
        <v/>
      </c>
    </row>
    <row r="877" spans="1:13" x14ac:dyDescent="0.2">
      <c r="A877" s="16" t="s">
        <v>1057</v>
      </c>
      <c r="B877" s="143"/>
      <c r="C877" s="144"/>
      <c r="D877" s="143"/>
      <c r="E877" s="143"/>
      <c r="F877" s="143"/>
      <c r="G877" s="155"/>
      <c r="H877" s="156"/>
      <c r="I877" s="157"/>
      <c r="J877" s="156"/>
      <c r="K877" s="143"/>
      <c r="L877" s="147" t="str">
        <f t="shared" si="28"/>
        <v/>
      </c>
      <c r="M877" s="148" t="str">
        <f t="shared" si="29"/>
        <v/>
      </c>
    </row>
    <row r="878" spans="1:13" x14ac:dyDescent="0.2">
      <c r="A878" s="16" t="s">
        <v>1058</v>
      </c>
      <c r="B878" s="143"/>
      <c r="C878" s="144"/>
      <c r="D878" s="143"/>
      <c r="E878" s="143"/>
      <c r="F878" s="143"/>
      <c r="G878" s="155"/>
      <c r="H878" s="156"/>
      <c r="I878" s="157"/>
      <c r="J878" s="156"/>
      <c r="K878" s="143"/>
      <c r="L878" s="147" t="str">
        <f t="shared" si="28"/>
        <v/>
      </c>
      <c r="M878" s="148" t="str">
        <f t="shared" si="29"/>
        <v/>
      </c>
    </row>
    <row r="879" spans="1:13" x14ac:dyDescent="0.2">
      <c r="A879" s="16" t="s">
        <v>1059</v>
      </c>
      <c r="B879" s="143"/>
      <c r="C879" s="144"/>
      <c r="D879" s="143"/>
      <c r="E879" s="143"/>
      <c r="F879" s="143"/>
      <c r="G879" s="155"/>
      <c r="H879" s="156"/>
      <c r="I879" s="157"/>
      <c r="J879" s="156"/>
      <c r="K879" s="143"/>
      <c r="L879" s="147" t="str">
        <f t="shared" si="28"/>
        <v/>
      </c>
      <c r="M879" s="148" t="str">
        <f t="shared" si="29"/>
        <v/>
      </c>
    </row>
    <row r="880" spans="1:13" x14ac:dyDescent="0.2">
      <c r="A880" s="16" t="s">
        <v>1060</v>
      </c>
      <c r="B880" s="143"/>
      <c r="C880" s="144"/>
      <c r="D880" s="143"/>
      <c r="E880" s="143"/>
      <c r="F880" s="143"/>
      <c r="G880" s="155"/>
      <c r="H880" s="156"/>
      <c r="I880" s="157"/>
      <c r="J880" s="156"/>
      <c r="K880" s="143"/>
      <c r="L880" s="147" t="str">
        <f t="shared" si="28"/>
        <v/>
      </c>
      <c r="M880" s="148" t="str">
        <f t="shared" si="29"/>
        <v/>
      </c>
    </row>
    <row r="881" spans="1:13" x14ac:dyDescent="0.2">
      <c r="A881" s="16" t="s">
        <v>1061</v>
      </c>
      <c r="B881" s="143"/>
      <c r="C881" s="144"/>
      <c r="D881" s="143"/>
      <c r="E881" s="143"/>
      <c r="F881" s="143"/>
      <c r="G881" s="155"/>
      <c r="H881" s="156"/>
      <c r="I881" s="157"/>
      <c r="J881" s="156"/>
      <c r="K881" s="143"/>
      <c r="L881" s="147" t="str">
        <f t="shared" si="28"/>
        <v/>
      </c>
      <c r="M881" s="148" t="str">
        <f t="shared" si="29"/>
        <v/>
      </c>
    </row>
    <row r="882" spans="1:13" x14ac:dyDescent="0.2">
      <c r="A882" s="16" t="s">
        <v>1062</v>
      </c>
      <c r="B882" s="143"/>
      <c r="C882" s="144"/>
      <c r="D882" s="143"/>
      <c r="E882" s="143"/>
      <c r="F882" s="143"/>
      <c r="G882" s="155"/>
      <c r="H882" s="156"/>
      <c r="I882" s="157"/>
      <c r="J882" s="156"/>
      <c r="K882" s="143"/>
      <c r="L882" s="147" t="str">
        <f t="shared" si="28"/>
        <v/>
      </c>
      <c r="M882" s="148" t="str">
        <f t="shared" si="29"/>
        <v/>
      </c>
    </row>
    <row r="883" spans="1:13" x14ac:dyDescent="0.2">
      <c r="A883" s="16" t="s">
        <v>1063</v>
      </c>
      <c r="B883" s="143"/>
      <c r="C883" s="144"/>
      <c r="D883" s="143"/>
      <c r="E883" s="143"/>
      <c r="F883" s="143"/>
      <c r="G883" s="155"/>
      <c r="H883" s="156"/>
      <c r="I883" s="157"/>
      <c r="J883" s="156"/>
      <c r="K883" s="143"/>
      <c r="L883" s="147" t="str">
        <f t="shared" si="28"/>
        <v/>
      </c>
      <c r="M883" s="148" t="str">
        <f t="shared" si="29"/>
        <v/>
      </c>
    </row>
    <row r="884" spans="1:13" x14ac:dyDescent="0.2">
      <c r="A884" s="16" t="s">
        <v>1064</v>
      </c>
      <c r="B884" s="143"/>
      <c r="C884" s="144"/>
      <c r="D884" s="143"/>
      <c r="E884" s="143"/>
      <c r="F884" s="143"/>
      <c r="G884" s="155"/>
      <c r="H884" s="156"/>
      <c r="I884" s="157"/>
      <c r="J884" s="156"/>
      <c r="K884" s="143"/>
      <c r="L884" s="147" t="str">
        <f t="shared" si="28"/>
        <v/>
      </c>
      <c r="M884" s="148" t="str">
        <f t="shared" si="29"/>
        <v/>
      </c>
    </row>
    <row r="885" spans="1:13" x14ac:dyDescent="0.2">
      <c r="A885" s="16" t="s">
        <v>1065</v>
      </c>
      <c r="B885" s="143"/>
      <c r="C885" s="144"/>
      <c r="D885" s="143"/>
      <c r="E885" s="143"/>
      <c r="F885" s="143"/>
      <c r="G885" s="155"/>
      <c r="H885" s="156"/>
      <c r="I885" s="157"/>
      <c r="J885" s="156"/>
      <c r="K885" s="143"/>
      <c r="L885" s="147" t="str">
        <f t="shared" si="28"/>
        <v/>
      </c>
      <c r="M885" s="148" t="str">
        <f t="shared" si="29"/>
        <v/>
      </c>
    </row>
    <row r="886" spans="1:13" x14ac:dyDescent="0.2">
      <c r="A886" s="16" t="s">
        <v>1066</v>
      </c>
      <c r="B886" s="143"/>
      <c r="C886" s="144"/>
      <c r="D886" s="143"/>
      <c r="E886" s="143"/>
      <c r="F886" s="143"/>
      <c r="G886" s="155"/>
      <c r="H886" s="156"/>
      <c r="I886" s="157"/>
      <c r="J886" s="156"/>
      <c r="K886" s="143"/>
      <c r="L886" s="147" t="str">
        <f t="shared" si="28"/>
        <v/>
      </c>
      <c r="M886" s="148" t="str">
        <f t="shared" si="29"/>
        <v/>
      </c>
    </row>
    <row r="887" spans="1:13" x14ac:dyDescent="0.2">
      <c r="A887" s="16" t="s">
        <v>1067</v>
      </c>
      <c r="B887" s="143"/>
      <c r="C887" s="144"/>
      <c r="D887" s="143"/>
      <c r="E887" s="143"/>
      <c r="F887" s="143"/>
      <c r="G887" s="155"/>
      <c r="H887" s="156"/>
      <c r="I887" s="157"/>
      <c r="J887" s="156"/>
      <c r="K887" s="143"/>
      <c r="L887" s="147" t="str">
        <f t="shared" si="28"/>
        <v/>
      </c>
      <c r="M887" s="148" t="str">
        <f t="shared" si="29"/>
        <v/>
      </c>
    </row>
    <row r="888" spans="1:13" x14ac:dyDescent="0.2">
      <c r="A888" s="16" t="s">
        <v>1068</v>
      </c>
      <c r="B888" s="143"/>
      <c r="C888" s="144"/>
      <c r="D888" s="143"/>
      <c r="E888" s="143"/>
      <c r="F888" s="143"/>
      <c r="G888" s="155"/>
      <c r="H888" s="156"/>
      <c r="I888" s="157"/>
      <c r="J888" s="156"/>
      <c r="K888" s="143"/>
      <c r="L888" s="147" t="str">
        <f t="shared" si="28"/>
        <v/>
      </c>
      <c r="M888" s="148" t="str">
        <f t="shared" si="29"/>
        <v/>
      </c>
    </row>
    <row r="889" spans="1:13" x14ac:dyDescent="0.2">
      <c r="A889" s="16" t="s">
        <v>1069</v>
      </c>
      <c r="B889" s="143"/>
      <c r="C889" s="144"/>
      <c r="D889" s="143"/>
      <c r="E889" s="143"/>
      <c r="F889" s="143"/>
      <c r="G889" s="155"/>
      <c r="H889" s="156"/>
      <c r="I889" s="157"/>
      <c r="J889" s="156"/>
      <c r="K889" s="143"/>
      <c r="L889" s="147" t="str">
        <f t="shared" si="28"/>
        <v/>
      </c>
      <c r="M889" s="148" t="str">
        <f t="shared" si="29"/>
        <v/>
      </c>
    </row>
    <row r="890" spans="1:13" x14ac:dyDescent="0.2">
      <c r="A890" s="16" t="s">
        <v>1070</v>
      </c>
      <c r="B890" s="143"/>
      <c r="C890" s="144"/>
      <c r="D890" s="143"/>
      <c r="E890" s="143"/>
      <c r="F890" s="143"/>
      <c r="G890" s="155"/>
      <c r="H890" s="156"/>
      <c r="I890" s="157"/>
      <c r="J890" s="156"/>
      <c r="K890" s="143"/>
      <c r="L890" s="147" t="str">
        <f t="shared" si="28"/>
        <v/>
      </c>
      <c r="M890" s="148" t="str">
        <f t="shared" si="29"/>
        <v/>
      </c>
    </row>
    <row r="891" spans="1:13" x14ac:dyDescent="0.2">
      <c r="A891" s="16" t="s">
        <v>1071</v>
      </c>
      <c r="B891" s="143"/>
      <c r="C891" s="144"/>
      <c r="D891" s="143"/>
      <c r="E891" s="143"/>
      <c r="F891" s="143"/>
      <c r="G891" s="155"/>
      <c r="H891" s="156"/>
      <c r="I891" s="157"/>
      <c r="J891" s="156"/>
      <c r="K891" s="143"/>
      <c r="L891" s="147" t="str">
        <f t="shared" si="28"/>
        <v/>
      </c>
      <c r="M891" s="148" t="str">
        <f t="shared" si="29"/>
        <v/>
      </c>
    </row>
    <row r="892" spans="1:13" x14ac:dyDescent="0.2">
      <c r="A892" s="16" t="s">
        <v>1072</v>
      </c>
      <c r="B892" s="143"/>
      <c r="C892" s="144"/>
      <c r="D892" s="143"/>
      <c r="E892" s="143"/>
      <c r="F892" s="143"/>
      <c r="G892" s="155"/>
      <c r="H892" s="156"/>
      <c r="I892" s="157"/>
      <c r="J892" s="156"/>
      <c r="K892" s="143"/>
      <c r="L892" s="147" t="str">
        <f t="shared" si="28"/>
        <v/>
      </c>
      <c r="M892" s="148" t="str">
        <f t="shared" si="29"/>
        <v/>
      </c>
    </row>
    <row r="893" spans="1:13" x14ac:dyDescent="0.2">
      <c r="A893" s="16" t="s">
        <v>1073</v>
      </c>
      <c r="B893" s="143"/>
      <c r="C893" s="144"/>
      <c r="D893" s="143"/>
      <c r="E893" s="143"/>
      <c r="F893" s="143"/>
      <c r="G893" s="155"/>
      <c r="H893" s="156"/>
      <c r="I893" s="157"/>
      <c r="J893" s="156"/>
      <c r="K893" s="143"/>
      <c r="L893" s="147" t="str">
        <f t="shared" si="28"/>
        <v/>
      </c>
      <c r="M893" s="148" t="str">
        <f t="shared" si="29"/>
        <v/>
      </c>
    </row>
    <row r="894" spans="1:13" x14ac:dyDescent="0.2">
      <c r="A894" s="16" t="s">
        <v>1074</v>
      </c>
      <c r="B894" s="143"/>
      <c r="C894" s="144"/>
      <c r="D894" s="143"/>
      <c r="E894" s="143"/>
      <c r="F894" s="143"/>
      <c r="G894" s="155"/>
      <c r="H894" s="156"/>
      <c r="I894" s="157"/>
      <c r="J894" s="156"/>
      <c r="K894" s="143"/>
      <c r="L894" s="147" t="str">
        <f t="shared" si="28"/>
        <v/>
      </c>
      <c r="M894" s="148" t="str">
        <f t="shared" si="29"/>
        <v/>
      </c>
    </row>
    <row r="895" spans="1:13" x14ac:dyDescent="0.2">
      <c r="A895" s="16" t="s">
        <v>1075</v>
      </c>
      <c r="B895" s="143"/>
      <c r="C895" s="144"/>
      <c r="D895" s="143"/>
      <c r="E895" s="143"/>
      <c r="F895" s="143"/>
      <c r="G895" s="155"/>
      <c r="H895" s="156"/>
      <c r="I895" s="157"/>
      <c r="J895" s="156"/>
      <c r="K895" s="143"/>
      <c r="L895" s="147" t="str">
        <f t="shared" si="28"/>
        <v/>
      </c>
      <c r="M895" s="148" t="str">
        <f t="shared" si="29"/>
        <v/>
      </c>
    </row>
    <row r="896" spans="1:13" x14ac:dyDescent="0.2">
      <c r="A896" s="16" t="s">
        <v>1076</v>
      </c>
      <c r="B896" s="143"/>
      <c r="C896" s="144"/>
      <c r="D896" s="143"/>
      <c r="E896" s="143"/>
      <c r="F896" s="143"/>
      <c r="G896" s="155"/>
      <c r="H896" s="156"/>
      <c r="I896" s="157"/>
      <c r="J896" s="156"/>
      <c r="K896" s="143"/>
      <c r="L896" s="147" t="str">
        <f t="shared" si="28"/>
        <v/>
      </c>
      <c r="M896" s="148" t="str">
        <f t="shared" si="29"/>
        <v/>
      </c>
    </row>
    <row r="897" spans="1:13" x14ac:dyDescent="0.2">
      <c r="A897" s="16" t="s">
        <v>1077</v>
      </c>
      <c r="B897" s="143"/>
      <c r="C897" s="144"/>
      <c r="D897" s="143"/>
      <c r="E897" s="143"/>
      <c r="F897" s="143"/>
      <c r="G897" s="155"/>
      <c r="H897" s="156"/>
      <c r="I897" s="157"/>
      <c r="J897" s="156"/>
      <c r="K897" s="143"/>
      <c r="L897" s="147" t="str">
        <f t="shared" si="28"/>
        <v/>
      </c>
      <c r="M897" s="148" t="str">
        <f t="shared" si="29"/>
        <v/>
      </c>
    </row>
    <row r="898" spans="1:13" x14ac:dyDescent="0.2">
      <c r="A898" s="16" t="s">
        <v>1078</v>
      </c>
      <c r="B898" s="143"/>
      <c r="C898" s="144"/>
      <c r="D898" s="143"/>
      <c r="E898" s="143"/>
      <c r="F898" s="143"/>
      <c r="G898" s="155"/>
      <c r="H898" s="156"/>
      <c r="I898" s="157"/>
      <c r="J898" s="156"/>
      <c r="K898" s="143"/>
      <c r="L898" s="147" t="str">
        <f t="shared" si="28"/>
        <v/>
      </c>
      <c r="M898" s="148" t="str">
        <f t="shared" si="29"/>
        <v/>
      </c>
    </row>
    <row r="899" spans="1:13" x14ac:dyDescent="0.2">
      <c r="A899" s="16" t="s">
        <v>1079</v>
      </c>
      <c r="B899" s="143"/>
      <c r="C899" s="144"/>
      <c r="D899" s="143"/>
      <c r="E899" s="143"/>
      <c r="F899" s="143"/>
      <c r="G899" s="155"/>
      <c r="H899" s="156"/>
      <c r="I899" s="157"/>
      <c r="J899" s="156"/>
      <c r="K899" s="143"/>
      <c r="L899" s="147" t="str">
        <f t="shared" si="28"/>
        <v/>
      </c>
      <c r="M899" s="148" t="str">
        <f t="shared" si="29"/>
        <v/>
      </c>
    </row>
    <row r="900" spans="1:13" x14ac:dyDescent="0.2">
      <c r="A900" s="16" t="s">
        <v>1080</v>
      </c>
      <c r="B900" s="143"/>
      <c r="C900" s="144"/>
      <c r="D900" s="143"/>
      <c r="E900" s="143"/>
      <c r="F900" s="143"/>
      <c r="G900" s="155"/>
      <c r="H900" s="156"/>
      <c r="I900" s="157"/>
      <c r="J900" s="156"/>
      <c r="K900" s="143"/>
      <c r="L900" s="147" t="str">
        <f t="shared" si="28"/>
        <v/>
      </c>
      <c r="M900" s="148" t="str">
        <f t="shared" si="29"/>
        <v/>
      </c>
    </row>
    <row r="901" spans="1:13" x14ac:dyDescent="0.2">
      <c r="A901" s="16" t="s">
        <v>1081</v>
      </c>
      <c r="B901" s="143"/>
      <c r="C901" s="144"/>
      <c r="D901" s="143"/>
      <c r="E901" s="143"/>
      <c r="F901" s="143"/>
      <c r="G901" s="155"/>
      <c r="H901" s="156"/>
      <c r="I901" s="157"/>
      <c r="J901" s="156"/>
      <c r="K901" s="143"/>
      <c r="L901" s="147" t="str">
        <f t="shared" si="28"/>
        <v/>
      </c>
      <c r="M901" s="148" t="str">
        <f t="shared" si="29"/>
        <v/>
      </c>
    </row>
    <row r="902" spans="1:13" x14ac:dyDescent="0.2">
      <c r="A902" s="16" t="s">
        <v>1082</v>
      </c>
      <c r="B902" s="143"/>
      <c r="C902" s="144"/>
      <c r="D902" s="143"/>
      <c r="E902" s="143"/>
      <c r="F902" s="143"/>
      <c r="G902" s="155"/>
      <c r="H902" s="156"/>
      <c r="I902" s="157"/>
      <c r="J902" s="156"/>
      <c r="K902" s="143"/>
      <c r="L902" s="147" t="str">
        <f t="shared" si="28"/>
        <v/>
      </c>
      <c r="M902" s="148" t="str">
        <f t="shared" si="29"/>
        <v/>
      </c>
    </row>
    <row r="903" spans="1:13" x14ac:dyDescent="0.2">
      <c r="A903" s="16" t="s">
        <v>1083</v>
      </c>
      <c r="B903" s="143"/>
      <c r="C903" s="144"/>
      <c r="D903" s="143"/>
      <c r="E903" s="143"/>
      <c r="F903" s="143"/>
      <c r="G903" s="155"/>
      <c r="H903" s="156"/>
      <c r="I903" s="157"/>
      <c r="J903" s="156"/>
      <c r="K903" s="143"/>
      <c r="L903" s="147" t="str">
        <f t="shared" si="28"/>
        <v/>
      </c>
      <c r="M903" s="148" t="str">
        <f t="shared" si="29"/>
        <v/>
      </c>
    </row>
    <row r="904" spans="1:13" x14ac:dyDescent="0.2">
      <c r="A904" s="16" t="s">
        <v>1084</v>
      </c>
      <c r="B904" s="143"/>
      <c r="C904" s="144"/>
      <c r="D904" s="143"/>
      <c r="E904" s="143"/>
      <c r="F904" s="143"/>
      <c r="G904" s="155"/>
      <c r="H904" s="156"/>
      <c r="I904" s="157"/>
      <c r="J904" s="156"/>
      <c r="K904" s="143"/>
      <c r="L904" s="147" t="str">
        <f t="shared" si="28"/>
        <v/>
      </c>
      <c r="M904" s="148" t="str">
        <f t="shared" si="29"/>
        <v/>
      </c>
    </row>
    <row r="905" spans="1:13" x14ac:dyDescent="0.2">
      <c r="A905" s="16" t="s">
        <v>1085</v>
      </c>
      <c r="B905" s="143"/>
      <c r="C905" s="144"/>
      <c r="D905" s="143"/>
      <c r="E905" s="143"/>
      <c r="F905" s="143"/>
      <c r="G905" s="155"/>
      <c r="H905" s="156"/>
      <c r="I905" s="157"/>
      <c r="J905" s="156"/>
      <c r="K905" s="143"/>
      <c r="L905" s="147" t="str">
        <f t="shared" si="28"/>
        <v/>
      </c>
      <c r="M905" s="148" t="str">
        <f t="shared" si="29"/>
        <v/>
      </c>
    </row>
    <row r="906" spans="1:13" x14ac:dyDescent="0.2">
      <c r="A906" s="16" t="s">
        <v>1086</v>
      </c>
      <c r="B906" s="143"/>
      <c r="C906" s="144"/>
      <c r="D906" s="143"/>
      <c r="E906" s="143"/>
      <c r="F906" s="143"/>
      <c r="G906" s="155"/>
      <c r="H906" s="156"/>
      <c r="I906" s="157"/>
      <c r="J906" s="156"/>
      <c r="K906" s="143"/>
      <c r="L906" s="147" t="str">
        <f t="shared" si="28"/>
        <v/>
      </c>
      <c r="M906" s="148" t="str">
        <f t="shared" si="29"/>
        <v/>
      </c>
    </row>
    <row r="907" spans="1:13" x14ac:dyDescent="0.2">
      <c r="A907" s="16" t="s">
        <v>1087</v>
      </c>
      <c r="B907" s="143"/>
      <c r="C907" s="144"/>
      <c r="D907" s="143"/>
      <c r="E907" s="143"/>
      <c r="F907" s="143"/>
      <c r="G907" s="155"/>
      <c r="H907" s="156"/>
      <c r="I907" s="157"/>
      <c r="J907" s="156"/>
      <c r="K907" s="143"/>
      <c r="L907" s="147" t="str">
        <f t="shared" si="28"/>
        <v/>
      </c>
      <c r="M907" s="148" t="str">
        <f t="shared" si="29"/>
        <v/>
      </c>
    </row>
    <row r="908" spans="1:13" x14ac:dyDescent="0.2">
      <c r="A908" s="16" t="s">
        <v>1088</v>
      </c>
      <c r="B908" s="143"/>
      <c r="C908" s="144"/>
      <c r="D908" s="143"/>
      <c r="E908" s="143"/>
      <c r="F908" s="143"/>
      <c r="G908" s="155"/>
      <c r="H908" s="156"/>
      <c r="I908" s="157"/>
      <c r="J908" s="156"/>
      <c r="K908" s="143"/>
      <c r="L908" s="147" t="str">
        <f t="shared" si="28"/>
        <v/>
      </c>
      <c r="M908" s="148" t="str">
        <f t="shared" si="29"/>
        <v/>
      </c>
    </row>
    <row r="909" spans="1:13" x14ac:dyDescent="0.2">
      <c r="A909" s="16" t="s">
        <v>1089</v>
      </c>
      <c r="B909" s="143"/>
      <c r="C909" s="144"/>
      <c r="D909" s="143"/>
      <c r="E909" s="143"/>
      <c r="F909" s="143"/>
      <c r="G909" s="155"/>
      <c r="H909" s="156"/>
      <c r="I909" s="157"/>
      <c r="J909" s="156"/>
      <c r="K909" s="143"/>
      <c r="L909" s="147" t="str">
        <f t="shared" ref="L909:L972" si="30">IF(H909&lt;&gt;"",H909/G909,"")</f>
        <v/>
      </c>
      <c r="M909" s="148" t="str">
        <f t="shared" ref="M909:M972" si="31">IF(H909&lt;&gt;"",(H909-J909)*I909,"")</f>
        <v/>
      </c>
    </row>
    <row r="910" spans="1:13" x14ac:dyDescent="0.2">
      <c r="A910" s="16" t="s">
        <v>1090</v>
      </c>
      <c r="B910" s="143"/>
      <c r="C910" s="144"/>
      <c r="D910" s="143"/>
      <c r="E910" s="143"/>
      <c r="F910" s="143"/>
      <c r="G910" s="155"/>
      <c r="H910" s="156"/>
      <c r="I910" s="157"/>
      <c r="J910" s="156"/>
      <c r="K910" s="143"/>
      <c r="L910" s="147" t="str">
        <f t="shared" si="30"/>
        <v/>
      </c>
      <c r="M910" s="148" t="str">
        <f t="shared" si="31"/>
        <v/>
      </c>
    </row>
    <row r="911" spans="1:13" x14ac:dyDescent="0.2">
      <c r="A911" s="16" t="s">
        <v>1091</v>
      </c>
      <c r="B911" s="143"/>
      <c r="C911" s="144"/>
      <c r="D911" s="143"/>
      <c r="E911" s="143"/>
      <c r="F911" s="143"/>
      <c r="G911" s="155"/>
      <c r="H911" s="156"/>
      <c r="I911" s="157"/>
      <c r="J911" s="156"/>
      <c r="K911" s="143"/>
      <c r="L911" s="147" t="str">
        <f t="shared" si="30"/>
        <v/>
      </c>
      <c r="M911" s="148" t="str">
        <f t="shared" si="31"/>
        <v/>
      </c>
    </row>
    <row r="912" spans="1:13" x14ac:dyDescent="0.2">
      <c r="A912" s="16" t="s">
        <v>1092</v>
      </c>
      <c r="B912" s="143"/>
      <c r="C912" s="144"/>
      <c r="D912" s="143"/>
      <c r="E912" s="143"/>
      <c r="F912" s="143"/>
      <c r="G912" s="155"/>
      <c r="H912" s="156"/>
      <c r="I912" s="157"/>
      <c r="J912" s="156"/>
      <c r="K912" s="143"/>
      <c r="L912" s="147" t="str">
        <f t="shared" si="30"/>
        <v/>
      </c>
      <c r="M912" s="148" t="str">
        <f t="shared" si="31"/>
        <v/>
      </c>
    </row>
    <row r="913" spans="1:13" x14ac:dyDescent="0.2">
      <c r="A913" s="16" t="s">
        <v>1093</v>
      </c>
      <c r="B913" s="143"/>
      <c r="C913" s="144"/>
      <c r="D913" s="143"/>
      <c r="E913" s="143"/>
      <c r="F913" s="143"/>
      <c r="G913" s="155"/>
      <c r="H913" s="156"/>
      <c r="I913" s="157"/>
      <c r="J913" s="156"/>
      <c r="K913" s="143"/>
      <c r="L913" s="147" t="str">
        <f t="shared" si="30"/>
        <v/>
      </c>
      <c r="M913" s="148" t="str">
        <f t="shared" si="31"/>
        <v/>
      </c>
    </row>
    <row r="914" spans="1:13" x14ac:dyDescent="0.2">
      <c r="A914" s="16" t="s">
        <v>1094</v>
      </c>
      <c r="B914" s="143"/>
      <c r="C914" s="144"/>
      <c r="D914" s="143"/>
      <c r="E914" s="143"/>
      <c r="F914" s="143"/>
      <c r="G914" s="155"/>
      <c r="H914" s="156"/>
      <c r="I914" s="157"/>
      <c r="J914" s="156"/>
      <c r="K914" s="143"/>
      <c r="L914" s="147" t="str">
        <f t="shared" si="30"/>
        <v/>
      </c>
      <c r="M914" s="148" t="str">
        <f t="shared" si="31"/>
        <v/>
      </c>
    </row>
    <row r="915" spans="1:13" x14ac:dyDescent="0.2">
      <c r="A915" s="16" t="s">
        <v>1095</v>
      </c>
      <c r="B915" s="143"/>
      <c r="C915" s="144"/>
      <c r="D915" s="143"/>
      <c r="E915" s="143"/>
      <c r="F915" s="143"/>
      <c r="G915" s="155"/>
      <c r="H915" s="156"/>
      <c r="I915" s="157"/>
      <c r="J915" s="156"/>
      <c r="K915" s="143"/>
      <c r="L915" s="147" t="str">
        <f t="shared" si="30"/>
        <v/>
      </c>
      <c r="M915" s="148" t="str">
        <f t="shared" si="31"/>
        <v/>
      </c>
    </row>
    <row r="916" spans="1:13" x14ac:dyDescent="0.2">
      <c r="A916" s="16" t="s">
        <v>1096</v>
      </c>
      <c r="B916" s="143"/>
      <c r="C916" s="144"/>
      <c r="D916" s="143"/>
      <c r="E916" s="143"/>
      <c r="F916" s="143"/>
      <c r="G916" s="155"/>
      <c r="H916" s="156"/>
      <c r="I916" s="157"/>
      <c r="J916" s="156"/>
      <c r="K916" s="143"/>
      <c r="L916" s="147" t="str">
        <f t="shared" si="30"/>
        <v/>
      </c>
      <c r="M916" s="148" t="str">
        <f t="shared" si="31"/>
        <v/>
      </c>
    </row>
    <row r="917" spans="1:13" x14ac:dyDescent="0.2">
      <c r="A917" s="16" t="s">
        <v>1097</v>
      </c>
      <c r="B917" s="143"/>
      <c r="C917" s="144"/>
      <c r="D917" s="143"/>
      <c r="E917" s="143"/>
      <c r="F917" s="143"/>
      <c r="G917" s="155"/>
      <c r="H917" s="156"/>
      <c r="I917" s="157"/>
      <c r="J917" s="156"/>
      <c r="K917" s="143"/>
      <c r="L917" s="147" t="str">
        <f t="shared" si="30"/>
        <v/>
      </c>
      <c r="M917" s="148" t="str">
        <f t="shared" si="31"/>
        <v/>
      </c>
    </row>
    <row r="918" spans="1:13" x14ac:dyDescent="0.2">
      <c r="A918" s="16" t="s">
        <v>1098</v>
      </c>
      <c r="B918" s="143"/>
      <c r="C918" s="144"/>
      <c r="D918" s="143"/>
      <c r="E918" s="143"/>
      <c r="F918" s="143"/>
      <c r="G918" s="155"/>
      <c r="H918" s="156"/>
      <c r="I918" s="157"/>
      <c r="J918" s="156"/>
      <c r="K918" s="143"/>
      <c r="L918" s="147" t="str">
        <f t="shared" si="30"/>
        <v/>
      </c>
      <c r="M918" s="148" t="str">
        <f t="shared" si="31"/>
        <v/>
      </c>
    </row>
    <row r="919" spans="1:13" x14ac:dyDescent="0.2">
      <c r="A919" s="16" t="s">
        <v>1099</v>
      </c>
      <c r="B919" s="143"/>
      <c r="C919" s="144"/>
      <c r="D919" s="143"/>
      <c r="E919" s="143"/>
      <c r="F919" s="143"/>
      <c r="G919" s="155"/>
      <c r="H919" s="156"/>
      <c r="I919" s="157"/>
      <c r="J919" s="156"/>
      <c r="K919" s="143"/>
      <c r="L919" s="147" t="str">
        <f t="shared" si="30"/>
        <v/>
      </c>
      <c r="M919" s="148" t="str">
        <f t="shared" si="31"/>
        <v/>
      </c>
    </row>
    <row r="920" spans="1:13" x14ac:dyDescent="0.2">
      <c r="A920" s="16" t="s">
        <v>1100</v>
      </c>
      <c r="B920" s="143"/>
      <c r="C920" s="144"/>
      <c r="D920" s="143"/>
      <c r="E920" s="143"/>
      <c r="F920" s="143"/>
      <c r="G920" s="155"/>
      <c r="H920" s="156"/>
      <c r="I920" s="157"/>
      <c r="J920" s="156"/>
      <c r="K920" s="143"/>
      <c r="L920" s="147" t="str">
        <f t="shared" si="30"/>
        <v/>
      </c>
      <c r="M920" s="148" t="str">
        <f t="shared" si="31"/>
        <v/>
      </c>
    </row>
    <row r="921" spans="1:13" x14ac:dyDescent="0.2">
      <c r="A921" s="16" t="s">
        <v>1101</v>
      </c>
      <c r="B921" s="143"/>
      <c r="C921" s="144"/>
      <c r="D921" s="143"/>
      <c r="E921" s="143"/>
      <c r="F921" s="143"/>
      <c r="G921" s="155"/>
      <c r="H921" s="156"/>
      <c r="I921" s="157"/>
      <c r="J921" s="156"/>
      <c r="K921" s="143"/>
      <c r="L921" s="147" t="str">
        <f t="shared" si="30"/>
        <v/>
      </c>
      <c r="M921" s="148" t="str">
        <f t="shared" si="31"/>
        <v/>
      </c>
    </row>
    <row r="922" spans="1:13" x14ac:dyDescent="0.2">
      <c r="A922" s="16" t="s">
        <v>1102</v>
      </c>
      <c r="B922" s="143"/>
      <c r="C922" s="144"/>
      <c r="D922" s="143"/>
      <c r="E922" s="143"/>
      <c r="F922" s="143"/>
      <c r="G922" s="155"/>
      <c r="H922" s="156"/>
      <c r="I922" s="157"/>
      <c r="J922" s="156"/>
      <c r="K922" s="143"/>
      <c r="L922" s="147" t="str">
        <f t="shared" si="30"/>
        <v/>
      </c>
      <c r="M922" s="148" t="str">
        <f t="shared" si="31"/>
        <v/>
      </c>
    </row>
    <row r="923" spans="1:13" x14ac:dyDescent="0.2">
      <c r="A923" s="16" t="s">
        <v>1103</v>
      </c>
      <c r="B923" s="143"/>
      <c r="C923" s="144"/>
      <c r="D923" s="143"/>
      <c r="E923" s="143"/>
      <c r="F923" s="143"/>
      <c r="G923" s="155"/>
      <c r="H923" s="156"/>
      <c r="I923" s="157"/>
      <c r="J923" s="156"/>
      <c r="K923" s="143"/>
      <c r="L923" s="147" t="str">
        <f t="shared" si="30"/>
        <v/>
      </c>
      <c r="M923" s="148" t="str">
        <f t="shared" si="31"/>
        <v/>
      </c>
    </row>
    <row r="924" spans="1:13" x14ac:dyDescent="0.2">
      <c r="A924" s="16" t="s">
        <v>1104</v>
      </c>
      <c r="B924" s="143"/>
      <c r="C924" s="144"/>
      <c r="D924" s="143"/>
      <c r="E924" s="143"/>
      <c r="F924" s="143"/>
      <c r="G924" s="155"/>
      <c r="H924" s="156"/>
      <c r="I924" s="157"/>
      <c r="J924" s="156"/>
      <c r="K924" s="143"/>
      <c r="L924" s="147" t="str">
        <f t="shared" si="30"/>
        <v/>
      </c>
      <c r="M924" s="148" t="str">
        <f t="shared" si="31"/>
        <v/>
      </c>
    </row>
    <row r="925" spans="1:13" x14ac:dyDescent="0.2">
      <c r="A925" s="16" t="s">
        <v>1105</v>
      </c>
      <c r="B925" s="143"/>
      <c r="C925" s="144"/>
      <c r="D925" s="143"/>
      <c r="E925" s="143"/>
      <c r="F925" s="143"/>
      <c r="G925" s="155"/>
      <c r="H925" s="156"/>
      <c r="I925" s="157"/>
      <c r="J925" s="156"/>
      <c r="K925" s="143"/>
      <c r="L925" s="147" t="str">
        <f t="shared" si="30"/>
        <v/>
      </c>
      <c r="M925" s="148" t="str">
        <f t="shared" si="31"/>
        <v/>
      </c>
    </row>
    <row r="926" spans="1:13" x14ac:dyDescent="0.2">
      <c r="A926" s="16" t="s">
        <v>1106</v>
      </c>
      <c r="B926" s="143"/>
      <c r="C926" s="144"/>
      <c r="D926" s="143"/>
      <c r="E926" s="143"/>
      <c r="F926" s="143"/>
      <c r="G926" s="155"/>
      <c r="H926" s="156"/>
      <c r="I926" s="157"/>
      <c r="J926" s="156"/>
      <c r="K926" s="143"/>
      <c r="L926" s="147" t="str">
        <f t="shared" si="30"/>
        <v/>
      </c>
      <c r="M926" s="148" t="str">
        <f t="shared" si="31"/>
        <v/>
      </c>
    </row>
    <row r="927" spans="1:13" x14ac:dyDescent="0.2">
      <c r="A927" s="16" t="s">
        <v>1107</v>
      </c>
      <c r="B927" s="143"/>
      <c r="C927" s="144"/>
      <c r="D927" s="143"/>
      <c r="E927" s="143"/>
      <c r="F927" s="143"/>
      <c r="G927" s="155"/>
      <c r="H927" s="156"/>
      <c r="I927" s="157"/>
      <c r="J927" s="156"/>
      <c r="K927" s="143"/>
      <c r="L927" s="147" t="str">
        <f t="shared" si="30"/>
        <v/>
      </c>
      <c r="M927" s="148" t="str">
        <f t="shared" si="31"/>
        <v/>
      </c>
    </row>
    <row r="928" spans="1:13" x14ac:dyDescent="0.2">
      <c r="A928" s="16" t="s">
        <v>1108</v>
      </c>
      <c r="B928" s="143"/>
      <c r="C928" s="144"/>
      <c r="D928" s="143"/>
      <c r="E928" s="143"/>
      <c r="F928" s="143"/>
      <c r="G928" s="155"/>
      <c r="H928" s="156"/>
      <c r="I928" s="157"/>
      <c r="J928" s="156"/>
      <c r="K928" s="143"/>
      <c r="L928" s="147" t="str">
        <f t="shared" si="30"/>
        <v/>
      </c>
      <c r="M928" s="148" t="str">
        <f t="shared" si="31"/>
        <v/>
      </c>
    </row>
    <row r="929" spans="1:13" x14ac:dyDescent="0.2">
      <c r="A929" s="16" t="s">
        <v>1109</v>
      </c>
      <c r="B929" s="143"/>
      <c r="C929" s="144"/>
      <c r="D929" s="143"/>
      <c r="E929" s="143"/>
      <c r="F929" s="143"/>
      <c r="G929" s="155"/>
      <c r="H929" s="156"/>
      <c r="I929" s="157"/>
      <c r="J929" s="156"/>
      <c r="K929" s="143"/>
      <c r="L929" s="147" t="str">
        <f t="shared" si="30"/>
        <v/>
      </c>
      <c r="M929" s="148" t="str">
        <f t="shared" si="31"/>
        <v/>
      </c>
    </row>
    <row r="930" spans="1:13" x14ac:dyDescent="0.2">
      <c r="A930" s="16" t="s">
        <v>1110</v>
      </c>
      <c r="B930" s="143"/>
      <c r="C930" s="144"/>
      <c r="D930" s="143"/>
      <c r="E930" s="143"/>
      <c r="F930" s="143"/>
      <c r="G930" s="155"/>
      <c r="H930" s="156"/>
      <c r="I930" s="157"/>
      <c r="J930" s="156"/>
      <c r="K930" s="143"/>
      <c r="L930" s="147" t="str">
        <f t="shared" si="30"/>
        <v/>
      </c>
      <c r="M930" s="148" t="str">
        <f t="shared" si="31"/>
        <v/>
      </c>
    </row>
    <row r="931" spans="1:13" x14ac:dyDescent="0.2">
      <c r="A931" s="16" t="s">
        <v>1111</v>
      </c>
      <c r="B931" s="143"/>
      <c r="C931" s="144"/>
      <c r="D931" s="143"/>
      <c r="E931" s="143"/>
      <c r="F931" s="143"/>
      <c r="G931" s="155"/>
      <c r="H931" s="156"/>
      <c r="I931" s="157"/>
      <c r="J931" s="156"/>
      <c r="K931" s="143"/>
      <c r="L931" s="147" t="str">
        <f t="shared" si="30"/>
        <v/>
      </c>
      <c r="M931" s="148" t="str">
        <f t="shared" si="31"/>
        <v/>
      </c>
    </row>
    <row r="932" spans="1:13" x14ac:dyDescent="0.2">
      <c r="A932" s="16" t="s">
        <v>1112</v>
      </c>
      <c r="B932" s="143"/>
      <c r="C932" s="144"/>
      <c r="D932" s="143"/>
      <c r="E932" s="143"/>
      <c r="F932" s="143"/>
      <c r="G932" s="155"/>
      <c r="H932" s="156"/>
      <c r="I932" s="157"/>
      <c r="J932" s="156"/>
      <c r="K932" s="143"/>
      <c r="L932" s="147" t="str">
        <f t="shared" si="30"/>
        <v/>
      </c>
      <c r="M932" s="148" t="str">
        <f t="shared" si="31"/>
        <v/>
      </c>
    </row>
    <row r="933" spans="1:13" x14ac:dyDescent="0.2">
      <c r="A933" s="16" t="s">
        <v>1113</v>
      </c>
      <c r="B933" s="143"/>
      <c r="C933" s="144"/>
      <c r="D933" s="143"/>
      <c r="E933" s="143"/>
      <c r="F933" s="143"/>
      <c r="G933" s="155"/>
      <c r="H933" s="156"/>
      <c r="I933" s="157"/>
      <c r="J933" s="156"/>
      <c r="K933" s="143"/>
      <c r="L933" s="147" t="str">
        <f t="shared" si="30"/>
        <v/>
      </c>
      <c r="M933" s="148" t="str">
        <f t="shared" si="31"/>
        <v/>
      </c>
    </row>
    <row r="934" spans="1:13" x14ac:dyDescent="0.2">
      <c r="A934" s="16" t="s">
        <v>1114</v>
      </c>
      <c r="B934" s="143"/>
      <c r="C934" s="144"/>
      <c r="D934" s="143"/>
      <c r="E934" s="143"/>
      <c r="F934" s="143"/>
      <c r="G934" s="155"/>
      <c r="H934" s="156"/>
      <c r="I934" s="157"/>
      <c r="J934" s="156"/>
      <c r="K934" s="143"/>
      <c r="L934" s="147" t="str">
        <f t="shared" si="30"/>
        <v/>
      </c>
      <c r="M934" s="148" t="str">
        <f t="shared" si="31"/>
        <v/>
      </c>
    </row>
    <row r="935" spans="1:13" x14ac:dyDescent="0.2">
      <c r="A935" s="16" t="s">
        <v>1115</v>
      </c>
      <c r="B935" s="143"/>
      <c r="C935" s="144"/>
      <c r="D935" s="143"/>
      <c r="E935" s="143"/>
      <c r="F935" s="143"/>
      <c r="G935" s="155"/>
      <c r="H935" s="156"/>
      <c r="I935" s="157"/>
      <c r="J935" s="156"/>
      <c r="K935" s="143"/>
      <c r="L935" s="147" t="str">
        <f t="shared" si="30"/>
        <v/>
      </c>
      <c r="M935" s="148" t="str">
        <f t="shared" si="31"/>
        <v/>
      </c>
    </row>
    <row r="936" spans="1:13" x14ac:dyDescent="0.2">
      <c r="A936" s="16" t="s">
        <v>1116</v>
      </c>
      <c r="B936" s="143"/>
      <c r="C936" s="144"/>
      <c r="D936" s="143"/>
      <c r="E936" s="143"/>
      <c r="F936" s="143"/>
      <c r="G936" s="155"/>
      <c r="H936" s="156"/>
      <c r="I936" s="157"/>
      <c r="J936" s="156"/>
      <c r="K936" s="143"/>
      <c r="L936" s="147" t="str">
        <f t="shared" si="30"/>
        <v/>
      </c>
      <c r="M936" s="148" t="str">
        <f t="shared" si="31"/>
        <v/>
      </c>
    </row>
    <row r="937" spans="1:13" x14ac:dyDescent="0.2">
      <c r="A937" s="16" t="s">
        <v>1117</v>
      </c>
      <c r="B937" s="143"/>
      <c r="C937" s="144"/>
      <c r="D937" s="143"/>
      <c r="E937" s="143"/>
      <c r="F937" s="143"/>
      <c r="G937" s="155"/>
      <c r="H937" s="156"/>
      <c r="I937" s="157"/>
      <c r="J937" s="156"/>
      <c r="K937" s="143"/>
      <c r="L937" s="147" t="str">
        <f t="shared" si="30"/>
        <v/>
      </c>
      <c r="M937" s="148" t="str">
        <f t="shared" si="31"/>
        <v/>
      </c>
    </row>
    <row r="938" spans="1:13" x14ac:dyDescent="0.2">
      <c r="A938" s="16" t="s">
        <v>1118</v>
      </c>
      <c r="B938" s="143"/>
      <c r="C938" s="144"/>
      <c r="D938" s="143"/>
      <c r="E938" s="143"/>
      <c r="F938" s="143"/>
      <c r="G938" s="155"/>
      <c r="H938" s="156"/>
      <c r="I938" s="157"/>
      <c r="J938" s="156"/>
      <c r="K938" s="143"/>
      <c r="L938" s="147" t="str">
        <f t="shared" si="30"/>
        <v/>
      </c>
      <c r="M938" s="148" t="str">
        <f t="shared" si="31"/>
        <v/>
      </c>
    </row>
    <row r="939" spans="1:13" x14ac:dyDescent="0.2">
      <c r="A939" s="16" t="s">
        <v>1119</v>
      </c>
      <c r="B939" s="143"/>
      <c r="C939" s="144"/>
      <c r="D939" s="143"/>
      <c r="E939" s="143"/>
      <c r="F939" s="143"/>
      <c r="G939" s="155"/>
      <c r="H939" s="156"/>
      <c r="I939" s="157"/>
      <c r="J939" s="156"/>
      <c r="K939" s="143"/>
      <c r="L939" s="147" t="str">
        <f t="shared" si="30"/>
        <v/>
      </c>
      <c r="M939" s="148" t="str">
        <f t="shared" si="31"/>
        <v/>
      </c>
    </row>
    <row r="940" spans="1:13" x14ac:dyDescent="0.2">
      <c r="A940" s="16" t="s">
        <v>1120</v>
      </c>
      <c r="B940" s="143"/>
      <c r="C940" s="144"/>
      <c r="D940" s="143"/>
      <c r="E940" s="143"/>
      <c r="F940" s="143"/>
      <c r="G940" s="155"/>
      <c r="H940" s="156"/>
      <c r="I940" s="157"/>
      <c r="J940" s="156"/>
      <c r="K940" s="143"/>
      <c r="L940" s="147" t="str">
        <f t="shared" si="30"/>
        <v/>
      </c>
      <c r="M940" s="148" t="str">
        <f t="shared" si="31"/>
        <v/>
      </c>
    </row>
    <row r="941" spans="1:13" x14ac:dyDescent="0.2">
      <c r="A941" s="16" t="s">
        <v>1121</v>
      </c>
      <c r="B941" s="143"/>
      <c r="C941" s="144"/>
      <c r="D941" s="143"/>
      <c r="E941" s="143"/>
      <c r="F941" s="143"/>
      <c r="G941" s="155"/>
      <c r="H941" s="156"/>
      <c r="I941" s="157"/>
      <c r="J941" s="156"/>
      <c r="K941" s="143"/>
      <c r="L941" s="147" t="str">
        <f t="shared" si="30"/>
        <v/>
      </c>
      <c r="M941" s="148" t="str">
        <f t="shared" si="31"/>
        <v/>
      </c>
    </row>
    <row r="942" spans="1:13" x14ac:dyDescent="0.2">
      <c r="A942" s="16" t="s">
        <v>1122</v>
      </c>
      <c r="B942" s="143"/>
      <c r="C942" s="144"/>
      <c r="D942" s="143"/>
      <c r="E942" s="143"/>
      <c r="F942" s="143"/>
      <c r="G942" s="155"/>
      <c r="H942" s="156"/>
      <c r="I942" s="157"/>
      <c r="J942" s="156"/>
      <c r="K942" s="143"/>
      <c r="L942" s="147" t="str">
        <f t="shared" si="30"/>
        <v/>
      </c>
      <c r="M942" s="148" t="str">
        <f t="shared" si="31"/>
        <v/>
      </c>
    </row>
    <row r="943" spans="1:13" x14ac:dyDescent="0.2">
      <c r="A943" s="16" t="s">
        <v>1123</v>
      </c>
      <c r="B943" s="143"/>
      <c r="C943" s="144"/>
      <c r="D943" s="143"/>
      <c r="E943" s="143"/>
      <c r="F943" s="143"/>
      <c r="G943" s="155"/>
      <c r="H943" s="156"/>
      <c r="I943" s="157"/>
      <c r="J943" s="156"/>
      <c r="K943" s="143"/>
      <c r="L943" s="147" t="str">
        <f t="shared" si="30"/>
        <v/>
      </c>
      <c r="M943" s="148" t="str">
        <f t="shared" si="31"/>
        <v/>
      </c>
    </row>
    <row r="944" spans="1:13" x14ac:dyDescent="0.2">
      <c r="A944" s="16" t="s">
        <v>1124</v>
      </c>
      <c r="B944" s="143"/>
      <c r="C944" s="144"/>
      <c r="D944" s="143"/>
      <c r="E944" s="143"/>
      <c r="F944" s="143"/>
      <c r="G944" s="155"/>
      <c r="H944" s="156"/>
      <c r="I944" s="157"/>
      <c r="J944" s="156"/>
      <c r="K944" s="143"/>
      <c r="L944" s="147" t="str">
        <f t="shared" si="30"/>
        <v/>
      </c>
      <c r="M944" s="148" t="str">
        <f t="shared" si="31"/>
        <v/>
      </c>
    </row>
    <row r="945" spans="1:13" x14ac:dyDescent="0.2">
      <c r="A945" s="16" t="s">
        <v>1125</v>
      </c>
      <c r="B945" s="143"/>
      <c r="C945" s="144"/>
      <c r="D945" s="143"/>
      <c r="E945" s="143"/>
      <c r="F945" s="143"/>
      <c r="G945" s="155"/>
      <c r="H945" s="156"/>
      <c r="I945" s="157"/>
      <c r="J945" s="156"/>
      <c r="K945" s="143"/>
      <c r="L945" s="147" t="str">
        <f t="shared" si="30"/>
        <v/>
      </c>
      <c r="M945" s="148" t="str">
        <f t="shared" si="31"/>
        <v/>
      </c>
    </row>
    <row r="946" spans="1:13" x14ac:dyDescent="0.2">
      <c r="A946" s="16" t="s">
        <v>1126</v>
      </c>
      <c r="B946" s="143"/>
      <c r="C946" s="144"/>
      <c r="D946" s="143"/>
      <c r="E946" s="143"/>
      <c r="F946" s="143"/>
      <c r="G946" s="155"/>
      <c r="H946" s="156"/>
      <c r="I946" s="157"/>
      <c r="J946" s="156"/>
      <c r="K946" s="143"/>
      <c r="L946" s="147" t="str">
        <f t="shared" si="30"/>
        <v/>
      </c>
      <c r="M946" s="148" t="str">
        <f t="shared" si="31"/>
        <v/>
      </c>
    </row>
    <row r="947" spans="1:13" x14ac:dyDescent="0.2">
      <c r="A947" s="16" t="s">
        <v>1127</v>
      </c>
      <c r="B947" s="143"/>
      <c r="C947" s="144"/>
      <c r="D947" s="143"/>
      <c r="E947" s="143"/>
      <c r="F947" s="143"/>
      <c r="G947" s="155"/>
      <c r="H947" s="156"/>
      <c r="I947" s="157"/>
      <c r="J947" s="156"/>
      <c r="K947" s="143"/>
      <c r="L947" s="147" t="str">
        <f t="shared" si="30"/>
        <v/>
      </c>
      <c r="M947" s="148" t="str">
        <f t="shared" si="31"/>
        <v/>
      </c>
    </row>
    <row r="948" spans="1:13" x14ac:dyDescent="0.2">
      <c r="A948" s="16" t="s">
        <v>1128</v>
      </c>
      <c r="B948" s="143"/>
      <c r="C948" s="144"/>
      <c r="D948" s="143"/>
      <c r="E948" s="143"/>
      <c r="F948" s="143"/>
      <c r="G948" s="155"/>
      <c r="H948" s="156"/>
      <c r="I948" s="157"/>
      <c r="J948" s="156"/>
      <c r="K948" s="143"/>
      <c r="L948" s="147" t="str">
        <f t="shared" si="30"/>
        <v/>
      </c>
      <c r="M948" s="148" t="str">
        <f t="shared" si="31"/>
        <v/>
      </c>
    </row>
    <row r="949" spans="1:13" x14ac:dyDescent="0.2">
      <c r="A949" s="16" t="s">
        <v>1129</v>
      </c>
      <c r="B949" s="143"/>
      <c r="C949" s="144"/>
      <c r="D949" s="143"/>
      <c r="E949" s="143"/>
      <c r="F949" s="143"/>
      <c r="G949" s="155"/>
      <c r="H949" s="156"/>
      <c r="I949" s="157"/>
      <c r="J949" s="156"/>
      <c r="K949" s="143"/>
      <c r="L949" s="147" t="str">
        <f t="shared" si="30"/>
        <v/>
      </c>
      <c r="M949" s="148" t="str">
        <f t="shared" si="31"/>
        <v/>
      </c>
    </row>
    <row r="950" spans="1:13" x14ac:dyDescent="0.2">
      <c r="A950" s="16" t="s">
        <v>1130</v>
      </c>
      <c r="B950" s="143"/>
      <c r="C950" s="144"/>
      <c r="D950" s="143"/>
      <c r="E950" s="143"/>
      <c r="F950" s="143"/>
      <c r="G950" s="155"/>
      <c r="H950" s="156"/>
      <c r="I950" s="157"/>
      <c r="J950" s="156"/>
      <c r="K950" s="143"/>
      <c r="L950" s="147" t="str">
        <f t="shared" si="30"/>
        <v/>
      </c>
      <c r="M950" s="148" t="str">
        <f t="shared" si="31"/>
        <v/>
      </c>
    </row>
    <row r="951" spans="1:13" x14ac:dyDescent="0.2">
      <c r="A951" s="16" t="s">
        <v>1131</v>
      </c>
      <c r="B951" s="143"/>
      <c r="C951" s="144"/>
      <c r="D951" s="143"/>
      <c r="E951" s="143"/>
      <c r="F951" s="143"/>
      <c r="G951" s="155"/>
      <c r="H951" s="156"/>
      <c r="I951" s="157"/>
      <c r="J951" s="156"/>
      <c r="K951" s="143"/>
      <c r="L951" s="147" t="str">
        <f t="shared" si="30"/>
        <v/>
      </c>
      <c r="M951" s="148" t="str">
        <f t="shared" si="31"/>
        <v/>
      </c>
    </row>
    <row r="952" spans="1:13" x14ac:dyDescent="0.2">
      <c r="A952" s="16" t="s">
        <v>1132</v>
      </c>
      <c r="B952" s="143"/>
      <c r="C952" s="144"/>
      <c r="D952" s="143"/>
      <c r="E952" s="143"/>
      <c r="F952" s="143"/>
      <c r="G952" s="155"/>
      <c r="H952" s="156"/>
      <c r="I952" s="157"/>
      <c r="J952" s="156"/>
      <c r="K952" s="143"/>
      <c r="L952" s="147" t="str">
        <f t="shared" si="30"/>
        <v/>
      </c>
      <c r="M952" s="148" t="str">
        <f t="shared" si="31"/>
        <v/>
      </c>
    </row>
    <row r="953" spans="1:13" x14ac:dyDescent="0.2">
      <c r="A953" s="16" t="s">
        <v>1133</v>
      </c>
      <c r="B953" s="143"/>
      <c r="C953" s="144"/>
      <c r="D953" s="143"/>
      <c r="E953" s="143"/>
      <c r="F953" s="143"/>
      <c r="G953" s="155"/>
      <c r="H953" s="156"/>
      <c r="I953" s="157"/>
      <c r="J953" s="156"/>
      <c r="K953" s="143"/>
      <c r="L953" s="147" t="str">
        <f t="shared" si="30"/>
        <v/>
      </c>
      <c r="M953" s="148" t="str">
        <f t="shared" si="31"/>
        <v/>
      </c>
    </row>
    <row r="954" spans="1:13" x14ac:dyDescent="0.2">
      <c r="A954" s="16" t="s">
        <v>1134</v>
      </c>
      <c r="B954" s="143"/>
      <c r="C954" s="144"/>
      <c r="D954" s="143"/>
      <c r="E954" s="143"/>
      <c r="F954" s="143"/>
      <c r="G954" s="155"/>
      <c r="H954" s="156"/>
      <c r="I954" s="157"/>
      <c r="J954" s="156"/>
      <c r="K954" s="143"/>
      <c r="L954" s="147" t="str">
        <f t="shared" si="30"/>
        <v/>
      </c>
      <c r="M954" s="148" t="str">
        <f t="shared" si="31"/>
        <v/>
      </c>
    </row>
    <row r="955" spans="1:13" x14ac:dyDescent="0.2">
      <c r="A955" s="16" t="s">
        <v>1135</v>
      </c>
      <c r="B955" s="143"/>
      <c r="C955" s="144"/>
      <c r="D955" s="143"/>
      <c r="E955" s="143"/>
      <c r="F955" s="143"/>
      <c r="G955" s="155"/>
      <c r="H955" s="156"/>
      <c r="I955" s="157"/>
      <c r="J955" s="156"/>
      <c r="K955" s="143"/>
      <c r="L955" s="147" t="str">
        <f t="shared" si="30"/>
        <v/>
      </c>
      <c r="M955" s="148" t="str">
        <f t="shared" si="31"/>
        <v/>
      </c>
    </row>
    <row r="956" spans="1:13" x14ac:dyDescent="0.2">
      <c r="A956" s="16" t="s">
        <v>1136</v>
      </c>
      <c r="B956" s="143"/>
      <c r="C956" s="144"/>
      <c r="D956" s="143"/>
      <c r="E956" s="143"/>
      <c r="F956" s="143"/>
      <c r="G956" s="155"/>
      <c r="H956" s="156"/>
      <c r="I956" s="157"/>
      <c r="J956" s="156"/>
      <c r="K956" s="143"/>
      <c r="L956" s="147" t="str">
        <f t="shared" si="30"/>
        <v/>
      </c>
      <c r="M956" s="148" t="str">
        <f t="shared" si="31"/>
        <v/>
      </c>
    </row>
    <row r="957" spans="1:13" x14ac:dyDescent="0.2">
      <c r="A957" s="16" t="s">
        <v>1137</v>
      </c>
      <c r="B957" s="143"/>
      <c r="C957" s="144"/>
      <c r="D957" s="143"/>
      <c r="E957" s="143"/>
      <c r="F957" s="143"/>
      <c r="G957" s="155"/>
      <c r="H957" s="156"/>
      <c r="I957" s="157"/>
      <c r="J957" s="156"/>
      <c r="K957" s="143"/>
      <c r="L957" s="147" t="str">
        <f t="shared" si="30"/>
        <v/>
      </c>
      <c r="M957" s="148" t="str">
        <f t="shared" si="31"/>
        <v/>
      </c>
    </row>
    <row r="958" spans="1:13" x14ac:dyDescent="0.2">
      <c r="A958" s="16" t="s">
        <v>1138</v>
      </c>
      <c r="B958" s="143"/>
      <c r="C958" s="144"/>
      <c r="D958" s="143"/>
      <c r="E958" s="143"/>
      <c r="F958" s="143"/>
      <c r="G958" s="155"/>
      <c r="H958" s="156"/>
      <c r="I958" s="157"/>
      <c r="J958" s="156"/>
      <c r="K958" s="143"/>
      <c r="L958" s="147" t="str">
        <f t="shared" si="30"/>
        <v/>
      </c>
      <c r="M958" s="148" t="str">
        <f t="shared" si="31"/>
        <v/>
      </c>
    </row>
    <row r="959" spans="1:13" x14ac:dyDescent="0.2">
      <c r="A959" s="16" t="s">
        <v>1139</v>
      </c>
      <c r="B959" s="143"/>
      <c r="C959" s="144"/>
      <c r="D959" s="143"/>
      <c r="E959" s="143"/>
      <c r="F959" s="143"/>
      <c r="G959" s="155"/>
      <c r="H959" s="156"/>
      <c r="I959" s="157"/>
      <c r="J959" s="156"/>
      <c r="K959" s="143"/>
      <c r="L959" s="147" t="str">
        <f t="shared" si="30"/>
        <v/>
      </c>
      <c r="M959" s="148" t="str">
        <f t="shared" si="31"/>
        <v/>
      </c>
    </row>
    <row r="960" spans="1:13" x14ac:dyDescent="0.2">
      <c r="A960" s="16" t="s">
        <v>1140</v>
      </c>
      <c r="B960" s="143"/>
      <c r="C960" s="144"/>
      <c r="D960" s="143"/>
      <c r="E960" s="143"/>
      <c r="F960" s="143"/>
      <c r="G960" s="155"/>
      <c r="H960" s="156"/>
      <c r="I960" s="157"/>
      <c r="J960" s="156"/>
      <c r="K960" s="143"/>
      <c r="L960" s="147" t="str">
        <f t="shared" si="30"/>
        <v/>
      </c>
      <c r="M960" s="148" t="str">
        <f t="shared" si="31"/>
        <v/>
      </c>
    </row>
    <row r="961" spans="1:13" x14ac:dyDescent="0.2">
      <c r="A961" s="16" t="s">
        <v>1141</v>
      </c>
      <c r="B961" s="143"/>
      <c r="C961" s="144"/>
      <c r="D961" s="143"/>
      <c r="E961" s="143"/>
      <c r="F961" s="143"/>
      <c r="G961" s="155"/>
      <c r="H961" s="156"/>
      <c r="I961" s="157"/>
      <c r="J961" s="156"/>
      <c r="K961" s="143"/>
      <c r="L961" s="147" t="str">
        <f t="shared" si="30"/>
        <v/>
      </c>
      <c r="M961" s="148" t="str">
        <f t="shared" si="31"/>
        <v/>
      </c>
    </row>
    <row r="962" spans="1:13" x14ac:dyDescent="0.2">
      <c r="A962" s="16" t="s">
        <v>1142</v>
      </c>
      <c r="B962" s="143"/>
      <c r="C962" s="144"/>
      <c r="D962" s="143"/>
      <c r="E962" s="143"/>
      <c r="F962" s="143"/>
      <c r="G962" s="155"/>
      <c r="H962" s="156"/>
      <c r="I962" s="157"/>
      <c r="J962" s="156"/>
      <c r="K962" s="143"/>
      <c r="L962" s="147" t="str">
        <f t="shared" si="30"/>
        <v/>
      </c>
      <c r="M962" s="148" t="str">
        <f t="shared" si="31"/>
        <v/>
      </c>
    </row>
    <row r="963" spans="1:13" x14ac:dyDescent="0.2">
      <c r="A963" s="16" t="s">
        <v>1143</v>
      </c>
      <c r="B963" s="143"/>
      <c r="C963" s="144"/>
      <c r="D963" s="143"/>
      <c r="E963" s="143"/>
      <c r="F963" s="143"/>
      <c r="G963" s="155"/>
      <c r="H963" s="156"/>
      <c r="I963" s="157"/>
      <c r="J963" s="156"/>
      <c r="K963" s="143"/>
      <c r="L963" s="147" t="str">
        <f t="shared" si="30"/>
        <v/>
      </c>
      <c r="M963" s="148" t="str">
        <f t="shared" si="31"/>
        <v/>
      </c>
    </row>
    <row r="964" spans="1:13" x14ac:dyDescent="0.2">
      <c r="A964" s="16" t="s">
        <v>1144</v>
      </c>
      <c r="B964" s="143"/>
      <c r="C964" s="144"/>
      <c r="D964" s="143"/>
      <c r="E964" s="143"/>
      <c r="F964" s="143"/>
      <c r="G964" s="155"/>
      <c r="H964" s="156"/>
      <c r="I964" s="157"/>
      <c r="J964" s="156"/>
      <c r="K964" s="143"/>
      <c r="L964" s="147" t="str">
        <f t="shared" si="30"/>
        <v/>
      </c>
      <c r="M964" s="148" t="str">
        <f t="shared" si="31"/>
        <v/>
      </c>
    </row>
    <row r="965" spans="1:13" x14ac:dyDescent="0.2">
      <c r="A965" s="16" t="s">
        <v>1145</v>
      </c>
      <c r="B965" s="143"/>
      <c r="C965" s="144"/>
      <c r="D965" s="143"/>
      <c r="E965" s="143"/>
      <c r="F965" s="143"/>
      <c r="G965" s="155"/>
      <c r="H965" s="156"/>
      <c r="I965" s="157"/>
      <c r="J965" s="156"/>
      <c r="K965" s="143"/>
      <c r="L965" s="147" t="str">
        <f t="shared" si="30"/>
        <v/>
      </c>
      <c r="M965" s="148" t="str">
        <f t="shared" si="31"/>
        <v/>
      </c>
    </row>
    <row r="966" spans="1:13" x14ac:dyDescent="0.2">
      <c r="A966" s="16" t="s">
        <v>1146</v>
      </c>
      <c r="B966" s="143"/>
      <c r="C966" s="144"/>
      <c r="D966" s="143"/>
      <c r="E966" s="143"/>
      <c r="F966" s="143"/>
      <c r="G966" s="155"/>
      <c r="H966" s="156"/>
      <c r="I966" s="157"/>
      <c r="J966" s="156"/>
      <c r="K966" s="143"/>
      <c r="L966" s="147" t="str">
        <f t="shared" si="30"/>
        <v/>
      </c>
      <c r="M966" s="148" t="str">
        <f t="shared" si="31"/>
        <v/>
      </c>
    </row>
    <row r="967" spans="1:13" x14ac:dyDescent="0.2">
      <c r="A967" s="16" t="s">
        <v>1147</v>
      </c>
      <c r="B967" s="143"/>
      <c r="C967" s="144"/>
      <c r="D967" s="143"/>
      <c r="E967" s="143"/>
      <c r="F967" s="143"/>
      <c r="G967" s="155"/>
      <c r="H967" s="156"/>
      <c r="I967" s="157"/>
      <c r="J967" s="156"/>
      <c r="K967" s="143"/>
      <c r="L967" s="147" t="str">
        <f t="shared" si="30"/>
        <v/>
      </c>
      <c r="M967" s="148" t="str">
        <f t="shared" si="31"/>
        <v/>
      </c>
    </row>
    <row r="968" spans="1:13" x14ac:dyDescent="0.2">
      <c r="A968" s="16" t="s">
        <v>1148</v>
      </c>
      <c r="B968" s="143"/>
      <c r="C968" s="144"/>
      <c r="D968" s="143"/>
      <c r="E968" s="143"/>
      <c r="F968" s="143"/>
      <c r="G968" s="155"/>
      <c r="H968" s="156"/>
      <c r="I968" s="157"/>
      <c r="J968" s="156"/>
      <c r="K968" s="143"/>
      <c r="L968" s="147" t="str">
        <f t="shared" si="30"/>
        <v/>
      </c>
      <c r="M968" s="148" t="str">
        <f t="shared" si="31"/>
        <v/>
      </c>
    </row>
    <row r="969" spans="1:13" x14ac:dyDescent="0.2">
      <c r="A969" s="16" t="s">
        <v>1149</v>
      </c>
      <c r="B969" s="143"/>
      <c r="C969" s="144"/>
      <c r="D969" s="143"/>
      <c r="E969" s="143"/>
      <c r="F969" s="143"/>
      <c r="G969" s="155"/>
      <c r="H969" s="156"/>
      <c r="I969" s="157"/>
      <c r="J969" s="156"/>
      <c r="K969" s="143"/>
      <c r="L969" s="147" t="str">
        <f t="shared" si="30"/>
        <v/>
      </c>
      <c r="M969" s="148" t="str">
        <f t="shared" si="31"/>
        <v/>
      </c>
    </row>
    <row r="970" spans="1:13" x14ac:dyDescent="0.2">
      <c r="A970" s="16" t="s">
        <v>1150</v>
      </c>
      <c r="B970" s="143"/>
      <c r="C970" s="144"/>
      <c r="D970" s="143"/>
      <c r="E970" s="143"/>
      <c r="F970" s="143"/>
      <c r="G970" s="155"/>
      <c r="H970" s="156"/>
      <c r="I970" s="157"/>
      <c r="J970" s="156"/>
      <c r="K970" s="143"/>
      <c r="L970" s="147" t="str">
        <f t="shared" si="30"/>
        <v/>
      </c>
      <c r="M970" s="148" t="str">
        <f t="shared" si="31"/>
        <v/>
      </c>
    </row>
    <row r="971" spans="1:13" x14ac:dyDescent="0.2">
      <c r="A971" s="16" t="s">
        <v>1151</v>
      </c>
      <c r="B971" s="143"/>
      <c r="C971" s="144"/>
      <c r="D971" s="143"/>
      <c r="E971" s="143"/>
      <c r="F971" s="143"/>
      <c r="G971" s="155"/>
      <c r="H971" s="156"/>
      <c r="I971" s="157"/>
      <c r="J971" s="156"/>
      <c r="K971" s="143"/>
      <c r="L971" s="147" t="str">
        <f t="shared" si="30"/>
        <v/>
      </c>
      <c r="M971" s="148" t="str">
        <f t="shared" si="31"/>
        <v/>
      </c>
    </row>
    <row r="972" spans="1:13" x14ac:dyDescent="0.2">
      <c r="A972" s="16" t="s">
        <v>1152</v>
      </c>
      <c r="B972" s="143"/>
      <c r="C972" s="144"/>
      <c r="D972" s="143"/>
      <c r="E972" s="143"/>
      <c r="F972" s="143"/>
      <c r="G972" s="155"/>
      <c r="H972" s="156"/>
      <c r="I972" s="157"/>
      <c r="J972" s="156"/>
      <c r="K972" s="143"/>
      <c r="L972" s="147" t="str">
        <f t="shared" si="30"/>
        <v/>
      </c>
      <c r="M972" s="148" t="str">
        <f t="shared" si="31"/>
        <v/>
      </c>
    </row>
    <row r="973" spans="1:13" x14ac:dyDescent="0.2">
      <c r="A973" s="16" t="s">
        <v>1153</v>
      </c>
      <c r="B973" s="143"/>
      <c r="C973" s="144"/>
      <c r="D973" s="143"/>
      <c r="E973" s="143"/>
      <c r="F973" s="143"/>
      <c r="G973" s="155"/>
      <c r="H973" s="156"/>
      <c r="I973" s="157"/>
      <c r="J973" s="156"/>
      <c r="K973" s="143"/>
      <c r="L973" s="147" t="str">
        <f t="shared" ref="L973:L1013" si="32">IF(H973&lt;&gt;"",H973/G973,"")</f>
        <v/>
      </c>
      <c r="M973" s="148" t="str">
        <f t="shared" ref="M973:M1013" si="33">IF(H973&lt;&gt;"",(H973-J973)*I973,"")</f>
        <v/>
      </c>
    </row>
    <row r="974" spans="1:13" x14ac:dyDescent="0.2">
      <c r="A974" s="16" t="s">
        <v>1154</v>
      </c>
      <c r="B974" s="143"/>
      <c r="C974" s="144"/>
      <c r="D974" s="143"/>
      <c r="E974" s="143"/>
      <c r="F974" s="143"/>
      <c r="G974" s="155"/>
      <c r="H974" s="156"/>
      <c r="I974" s="157"/>
      <c r="J974" s="156"/>
      <c r="K974" s="143"/>
      <c r="L974" s="147" t="str">
        <f t="shared" si="32"/>
        <v/>
      </c>
      <c r="M974" s="148" t="str">
        <f t="shared" si="33"/>
        <v/>
      </c>
    </row>
    <row r="975" spans="1:13" x14ac:dyDescent="0.2">
      <c r="A975" s="16" t="s">
        <v>1155</v>
      </c>
      <c r="B975" s="143"/>
      <c r="C975" s="144"/>
      <c r="D975" s="143"/>
      <c r="E975" s="143"/>
      <c r="F975" s="143"/>
      <c r="G975" s="155"/>
      <c r="H975" s="156"/>
      <c r="I975" s="157"/>
      <c r="J975" s="156"/>
      <c r="K975" s="143"/>
      <c r="L975" s="147" t="str">
        <f t="shared" si="32"/>
        <v/>
      </c>
      <c r="M975" s="148" t="str">
        <f t="shared" si="33"/>
        <v/>
      </c>
    </row>
    <row r="976" spans="1:13" x14ac:dyDescent="0.2">
      <c r="A976" s="16" t="s">
        <v>1156</v>
      </c>
      <c r="B976" s="143"/>
      <c r="C976" s="144"/>
      <c r="D976" s="143"/>
      <c r="E976" s="143"/>
      <c r="F976" s="143"/>
      <c r="G976" s="155"/>
      <c r="H976" s="156"/>
      <c r="I976" s="157"/>
      <c r="J976" s="156"/>
      <c r="K976" s="143"/>
      <c r="L976" s="147" t="str">
        <f t="shared" si="32"/>
        <v/>
      </c>
      <c r="M976" s="148" t="str">
        <f t="shared" si="33"/>
        <v/>
      </c>
    </row>
    <row r="977" spans="1:13" x14ac:dyDescent="0.2">
      <c r="A977" s="16" t="s">
        <v>1157</v>
      </c>
      <c r="B977" s="143"/>
      <c r="C977" s="144"/>
      <c r="D977" s="143"/>
      <c r="E977" s="143"/>
      <c r="F977" s="143"/>
      <c r="G977" s="155"/>
      <c r="H977" s="156"/>
      <c r="I977" s="157"/>
      <c r="J977" s="156"/>
      <c r="K977" s="143"/>
      <c r="L977" s="147" t="str">
        <f t="shared" si="32"/>
        <v/>
      </c>
      <c r="M977" s="148" t="str">
        <f t="shared" si="33"/>
        <v/>
      </c>
    </row>
    <row r="978" spans="1:13" x14ac:dyDescent="0.2">
      <c r="A978" s="16" t="s">
        <v>1158</v>
      </c>
      <c r="B978" s="143"/>
      <c r="C978" s="144"/>
      <c r="D978" s="143"/>
      <c r="E978" s="143"/>
      <c r="F978" s="143"/>
      <c r="G978" s="155"/>
      <c r="H978" s="156"/>
      <c r="I978" s="157"/>
      <c r="J978" s="156"/>
      <c r="K978" s="143"/>
      <c r="L978" s="147" t="str">
        <f t="shared" si="32"/>
        <v/>
      </c>
      <c r="M978" s="148" t="str">
        <f t="shared" si="33"/>
        <v/>
      </c>
    </row>
    <row r="979" spans="1:13" x14ac:dyDescent="0.2">
      <c r="A979" s="16" t="s">
        <v>1159</v>
      </c>
      <c r="B979" s="143"/>
      <c r="C979" s="144"/>
      <c r="D979" s="143"/>
      <c r="E979" s="143"/>
      <c r="F979" s="143"/>
      <c r="G979" s="155"/>
      <c r="H979" s="156"/>
      <c r="I979" s="157"/>
      <c r="J979" s="156"/>
      <c r="K979" s="143"/>
      <c r="L979" s="147" t="str">
        <f t="shared" si="32"/>
        <v/>
      </c>
      <c r="M979" s="148" t="str">
        <f t="shared" si="33"/>
        <v/>
      </c>
    </row>
    <row r="980" spans="1:13" x14ac:dyDescent="0.2">
      <c r="A980" s="16" t="s">
        <v>1160</v>
      </c>
      <c r="B980" s="143"/>
      <c r="C980" s="144"/>
      <c r="D980" s="143"/>
      <c r="E980" s="143"/>
      <c r="F980" s="143"/>
      <c r="G980" s="155"/>
      <c r="H980" s="156"/>
      <c r="I980" s="157"/>
      <c r="J980" s="156"/>
      <c r="K980" s="143"/>
      <c r="L980" s="147" t="str">
        <f t="shared" si="32"/>
        <v/>
      </c>
      <c r="M980" s="148" t="str">
        <f t="shared" si="33"/>
        <v/>
      </c>
    </row>
    <row r="981" spans="1:13" x14ac:dyDescent="0.2">
      <c r="A981" s="16" t="s">
        <v>1161</v>
      </c>
      <c r="B981" s="143"/>
      <c r="C981" s="144"/>
      <c r="D981" s="143"/>
      <c r="E981" s="143"/>
      <c r="F981" s="143"/>
      <c r="G981" s="155"/>
      <c r="H981" s="156"/>
      <c r="I981" s="157"/>
      <c r="J981" s="156"/>
      <c r="K981" s="143"/>
      <c r="L981" s="147" t="str">
        <f t="shared" si="32"/>
        <v/>
      </c>
      <c r="M981" s="148" t="str">
        <f t="shared" si="33"/>
        <v/>
      </c>
    </row>
    <row r="982" spans="1:13" x14ac:dyDescent="0.2">
      <c r="A982" s="16" t="s">
        <v>1162</v>
      </c>
      <c r="B982" s="143"/>
      <c r="C982" s="144"/>
      <c r="D982" s="143"/>
      <c r="E982" s="143"/>
      <c r="F982" s="143"/>
      <c r="G982" s="155"/>
      <c r="H982" s="156"/>
      <c r="I982" s="157"/>
      <c r="J982" s="156"/>
      <c r="K982" s="143"/>
      <c r="L982" s="147" t="str">
        <f t="shared" si="32"/>
        <v/>
      </c>
      <c r="M982" s="148" t="str">
        <f t="shared" si="33"/>
        <v/>
      </c>
    </row>
    <row r="983" spans="1:13" x14ac:dyDescent="0.2">
      <c r="A983" s="16" t="s">
        <v>1163</v>
      </c>
      <c r="B983" s="143"/>
      <c r="C983" s="144"/>
      <c r="D983" s="143"/>
      <c r="E983" s="143"/>
      <c r="F983" s="143"/>
      <c r="G983" s="155"/>
      <c r="H983" s="156"/>
      <c r="I983" s="157"/>
      <c r="J983" s="156"/>
      <c r="K983" s="143"/>
      <c r="L983" s="147" t="str">
        <f t="shared" si="32"/>
        <v/>
      </c>
      <c r="M983" s="148" t="str">
        <f t="shared" si="33"/>
        <v/>
      </c>
    </row>
    <row r="984" spans="1:13" x14ac:dyDescent="0.2">
      <c r="A984" s="16" t="s">
        <v>1164</v>
      </c>
      <c r="B984" s="143"/>
      <c r="C984" s="144"/>
      <c r="D984" s="143"/>
      <c r="E984" s="143"/>
      <c r="F984" s="143"/>
      <c r="G984" s="155"/>
      <c r="H984" s="156"/>
      <c r="I984" s="157"/>
      <c r="J984" s="156"/>
      <c r="K984" s="143"/>
      <c r="L984" s="147" t="str">
        <f t="shared" si="32"/>
        <v/>
      </c>
      <c r="M984" s="148" t="str">
        <f t="shared" si="33"/>
        <v/>
      </c>
    </row>
    <row r="985" spans="1:13" x14ac:dyDescent="0.2">
      <c r="A985" s="16" t="s">
        <v>1165</v>
      </c>
      <c r="B985" s="143"/>
      <c r="C985" s="144"/>
      <c r="D985" s="143"/>
      <c r="E985" s="143"/>
      <c r="F985" s="143"/>
      <c r="G985" s="155"/>
      <c r="H985" s="156"/>
      <c r="I985" s="157"/>
      <c r="J985" s="156"/>
      <c r="K985" s="143"/>
      <c r="L985" s="147" t="str">
        <f t="shared" si="32"/>
        <v/>
      </c>
      <c r="M985" s="148" t="str">
        <f t="shared" si="33"/>
        <v/>
      </c>
    </row>
    <row r="986" spans="1:13" x14ac:dyDescent="0.2">
      <c r="A986" s="16" t="s">
        <v>1166</v>
      </c>
      <c r="B986" s="143"/>
      <c r="C986" s="144"/>
      <c r="D986" s="143"/>
      <c r="E986" s="143"/>
      <c r="F986" s="143"/>
      <c r="G986" s="155"/>
      <c r="H986" s="156"/>
      <c r="I986" s="157"/>
      <c r="J986" s="156"/>
      <c r="K986" s="143"/>
      <c r="L986" s="147" t="str">
        <f t="shared" si="32"/>
        <v/>
      </c>
      <c r="M986" s="148" t="str">
        <f t="shared" si="33"/>
        <v/>
      </c>
    </row>
    <row r="987" spans="1:13" x14ac:dyDescent="0.2">
      <c r="A987" s="16" t="s">
        <v>1167</v>
      </c>
      <c r="B987" s="143"/>
      <c r="C987" s="144"/>
      <c r="D987" s="143"/>
      <c r="E987" s="143"/>
      <c r="F987" s="143"/>
      <c r="G987" s="155"/>
      <c r="H987" s="156"/>
      <c r="I987" s="157"/>
      <c r="J987" s="156"/>
      <c r="K987" s="143"/>
      <c r="L987" s="147" t="str">
        <f t="shared" si="32"/>
        <v/>
      </c>
      <c r="M987" s="148" t="str">
        <f t="shared" si="33"/>
        <v/>
      </c>
    </row>
    <row r="988" spans="1:13" x14ac:dyDescent="0.2">
      <c r="A988" s="16" t="s">
        <v>1168</v>
      </c>
      <c r="B988" s="143"/>
      <c r="C988" s="144"/>
      <c r="D988" s="143"/>
      <c r="E988" s="143"/>
      <c r="F988" s="143"/>
      <c r="G988" s="155"/>
      <c r="H988" s="156"/>
      <c r="I988" s="157"/>
      <c r="J988" s="156"/>
      <c r="K988" s="143"/>
      <c r="L988" s="147" t="str">
        <f t="shared" si="32"/>
        <v/>
      </c>
      <c r="M988" s="148" t="str">
        <f t="shared" si="33"/>
        <v/>
      </c>
    </row>
    <row r="989" spans="1:13" x14ac:dyDescent="0.2">
      <c r="A989" s="16" t="s">
        <v>1169</v>
      </c>
      <c r="B989" s="143"/>
      <c r="C989" s="144"/>
      <c r="D989" s="143"/>
      <c r="E989" s="143"/>
      <c r="F989" s="143"/>
      <c r="G989" s="155"/>
      <c r="H989" s="156"/>
      <c r="I989" s="157"/>
      <c r="J989" s="156"/>
      <c r="K989" s="143"/>
      <c r="L989" s="147" t="str">
        <f t="shared" si="32"/>
        <v/>
      </c>
      <c r="M989" s="148" t="str">
        <f t="shared" si="33"/>
        <v/>
      </c>
    </row>
    <row r="990" spans="1:13" x14ac:dyDescent="0.2">
      <c r="A990" s="16" t="s">
        <v>1170</v>
      </c>
      <c r="B990" s="143"/>
      <c r="C990" s="144"/>
      <c r="D990" s="143"/>
      <c r="E990" s="143"/>
      <c r="F990" s="143"/>
      <c r="G990" s="155"/>
      <c r="H990" s="156"/>
      <c r="I990" s="157"/>
      <c r="J990" s="156"/>
      <c r="K990" s="143"/>
      <c r="L990" s="147" t="str">
        <f t="shared" si="32"/>
        <v/>
      </c>
      <c r="M990" s="148" t="str">
        <f t="shared" si="33"/>
        <v/>
      </c>
    </row>
    <row r="991" spans="1:13" x14ac:dyDescent="0.2">
      <c r="A991" s="16" t="s">
        <v>1171</v>
      </c>
      <c r="B991" s="143"/>
      <c r="C991" s="144"/>
      <c r="D991" s="143"/>
      <c r="E991" s="143"/>
      <c r="F991" s="143"/>
      <c r="G991" s="155"/>
      <c r="H991" s="156"/>
      <c r="I991" s="157"/>
      <c r="J991" s="156"/>
      <c r="K991" s="143"/>
      <c r="L991" s="147" t="str">
        <f t="shared" si="32"/>
        <v/>
      </c>
      <c r="M991" s="148" t="str">
        <f t="shared" si="33"/>
        <v/>
      </c>
    </row>
    <row r="992" spans="1:13" x14ac:dyDescent="0.2">
      <c r="A992" s="16" t="s">
        <v>1172</v>
      </c>
      <c r="B992" s="143"/>
      <c r="C992" s="144"/>
      <c r="D992" s="143"/>
      <c r="E992" s="143"/>
      <c r="F992" s="143"/>
      <c r="G992" s="155"/>
      <c r="H992" s="156"/>
      <c r="I992" s="157"/>
      <c r="J992" s="156"/>
      <c r="K992" s="143"/>
      <c r="L992" s="147" t="str">
        <f t="shared" si="32"/>
        <v/>
      </c>
      <c r="M992" s="148" t="str">
        <f t="shared" si="33"/>
        <v/>
      </c>
    </row>
    <row r="993" spans="1:13" x14ac:dyDescent="0.2">
      <c r="A993" s="16" t="s">
        <v>1173</v>
      </c>
      <c r="B993" s="143"/>
      <c r="C993" s="144"/>
      <c r="D993" s="143"/>
      <c r="E993" s="143"/>
      <c r="F993" s="143"/>
      <c r="G993" s="155"/>
      <c r="H993" s="156"/>
      <c r="I993" s="157"/>
      <c r="J993" s="156"/>
      <c r="K993" s="143"/>
      <c r="L993" s="147" t="str">
        <f t="shared" si="32"/>
        <v/>
      </c>
      <c r="M993" s="148" t="str">
        <f t="shared" si="33"/>
        <v/>
      </c>
    </row>
    <row r="994" spans="1:13" x14ac:dyDescent="0.2">
      <c r="A994" s="16" t="s">
        <v>1174</v>
      </c>
      <c r="B994" s="143"/>
      <c r="C994" s="144"/>
      <c r="D994" s="143"/>
      <c r="E994" s="143"/>
      <c r="F994" s="143"/>
      <c r="G994" s="155"/>
      <c r="H994" s="156"/>
      <c r="I994" s="157"/>
      <c r="J994" s="156"/>
      <c r="K994" s="143"/>
      <c r="L994" s="147" t="str">
        <f t="shared" si="32"/>
        <v/>
      </c>
      <c r="M994" s="148" t="str">
        <f t="shared" si="33"/>
        <v/>
      </c>
    </row>
    <row r="995" spans="1:13" x14ac:dyDescent="0.2">
      <c r="A995" s="16" t="s">
        <v>1175</v>
      </c>
      <c r="B995" s="143"/>
      <c r="C995" s="144"/>
      <c r="D995" s="143"/>
      <c r="E995" s="143"/>
      <c r="F995" s="143"/>
      <c r="G995" s="155"/>
      <c r="H995" s="156"/>
      <c r="I995" s="157"/>
      <c r="J995" s="156"/>
      <c r="K995" s="143"/>
      <c r="L995" s="147" t="str">
        <f t="shared" si="32"/>
        <v/>
      </c>
      <c r="M995" s="148" t="str">
        <f t="shared" si="33"/>
        <v/>
      </c>
    </row>
    <row r="996" spans="1:13" x14ac:dyDescent="0.2">
      <c r="A996" s="16" t="s">
        <v>1176</v>
      </c>
      <c r="B996" s="143"/>
      <c r="C996" s="144"/>
      <c r="D996" s="143"/>
      <c r="E996" s="143"/>
      <c r="F996" s="143"/>
      <c r="G996" s="155"/>
      <c r="H996" s="156"/>
      <c r="I996" s="157"/>
      <c r="J996" s="156"/>
      <c r="K996" s="143"/>
      <c r="L996" s="147" t="str">
        <f t="shared" si="32"/>
        <v/>
      </c>
      <c r="M996" s="148" t="str">
        <f t="shared" si="33"/>
        <v/>
      </c>
    </row>
    <row r="997" spans="1:13" x14ac:dyDescent="0.2">
      <c r="A997" s="16" t="s">
        <v>1177</v>
      </c>
      <c r="B997" s="143"/>
      <c r="C997" s="144"/>
      <c r="D997" s="143"/>
      <c r="E997" s="143"/>
      <c r="F997" s="143"/>
      <c r="G997" s="155"/>
      <c r="H997" s="156"/>
      <c r="I997" s="157"/>
      <c r="J997" s="156"/>
      <c r="K997" s="143"/>
      <c r="L997" s="147" t="str">
        <f t="shared" si="32"/>
        <v/>
      </c>
      <c r="M997" s="148" t="str">
        <f t="shared" si="33"/>
        <v/>
      </c>
    </row>
    <row r="998" spans="1:13" x14ac:dyDescent="0.2">
      <c r="A998" s="16" t="s">
        <v>1178</v>
      </c>
      <c r="B998" s="143"/>
      <c r="C998" s="144"/>
      <c r="D998" s="143"/>
      <c r="E998" s="143"/>
      <c r="F998" s="143"/>
      <c r="G998" s="155"/>
      <c r="H998" s="156"/>
      <c r="I998" s="157"/>
      <c r="J998" s="156"/>
      <c r="K998" s="143"/>
      <c r="L998" s="147" t="str">
        <f t="shared" si="32"/>
        <v/>
      </c>
      <c r="M998" s="148" t="str">
        <f t="shared" si="33"/>
        <v/>
      </c>
    </row>
    <row r="999" spans="1:13" x14ac:dyDescent="0.2">
      <c r="A999" s="16" t="s">
        <v>1179</v>
      </c>
      <c r="B999" s="143"/>
      <c r="C999" s="144"/>
      <c r="D999" s="143"/>
      <c r="E999" s="143"/>
      <c r="F999" s="143"/>
      <c r="G999" s="155"/>
      <c r="H999" s="156"/>
      <c r="I999" s="157"/>
      <c r="J999" s="156"/>
      <c r="K999" s="143"/>
      <c r="L999" s="147" t="str">
        <f t="shared" si="32"/>
        <v/>
      </c>
      <c r="M999" s="148" t="str">
        <f t="shared" si="33"/>
        <v/>
      </c>
    </row>
    <row r="1000" spans="1:13" x14ac:dyDescent="0.2">
      <c r="A1000" s="16" t="s">
        <v>1180</v>
      </c>
      <c r="B1000" s="143"/>
      <c r="C1000" s="144"/>
      <c r="D1000" s="143"/>
      <c r="E1000" s="143"/>
      <c r="F1000" s="143"/>
      <c r="G1000" s="155"/>
      <c r="H1000" s="156"/>
      <c r="I1000" s="157"/>
      <c r="J1000" s="156"/>
      <c r="K1000" s="143"/>
      <c r="L1000" s="147" t="str">
        <f t="shared" si="32"/>
        <v/>
      </c>
      <c r="M1000" s="148" t="str">
        <f t="shared" si="33"/>
        <v/>
      </c>
    </row>
    <row r="1001" spans="1:13" x14ac:dyDescent="0.2">
      <c r="A1001" s="16" t="s">
        <v>1181</v>
      </c>
      <c r="B1001" s="143"/>
      <c r="C1001" s="144"/>
      <c r="D1001" s="143"/>
      <c r="E1001" s="143"/>
      <c r="F1001" s="143"/>
      <c r="G1001" s="155"/>
      <c r="H1001" s="156"/>
      <c r="I1001" s="157"/>
      <c r="J1001" s="156"/>
      <c r="K1001" s="143"/>
      <c r="L1001" s="147" t="str">
        <f t="shared" si="32"/>
        <v/>
      </c>
      <c r="M1001" s="148" t="str">
        <f t="shared" si="33"/>
        <v/>
      </c>
    </row>
    <row r="1002" spans="1:13" x14ac:dyDescent="0.2">
      <c r="A1002" s="16" t="s">
        <v>1182</v>
      </c>
      <c r="B1002" s="143"/>
      <c r="C1002" s="144"/>
      <c r="D1002" s="143"/>
      <c r="E1002" s="143"/>
      <c r="F1002" s="143"/>
      <c r="G1002" s="155"/>
      <c r="H1002" s="156"/>
      <c r="I1002" s="157"/>
      <c r="J1002" s="156"/>
      <c r="K1002" s="143"/>
      <c r="L1002" s="147" t="str">
        <f t="shared" si="32"/>
        <v/>
      </c>
      <c r="M1002" s="148" t="str">
        <f t="shared" si="33"/>
        <v/>
      </c>
    </row>
    <row r="1003" spans="1:13" x14ac:dyDescent="0.2">
      <c r="A1003" s="16" t="s">
        <v>1183</v>
      </c>
      <c r="B1003" s="143"/>
      <c r="C1003" s="144"/>
      <c r="D1003" s="143"/>
      <c r="E1003" s="143"/>
      <c r="F1003" s="143"/>
      <c r="G1003" s="155"/>
      <c r="H1003" s="156"/>
      <c r="I1003" s="157"/>
      <c r="J1003" s="156"/>
      <c r="K1003" s="143"/>
      <c r="L1003" s="147" t="str">
        <f t="shared" si="32"/>
        <v/>
      </c>
      <c r="M1003" s="148" t="str">
        <f t="shared" si="33"/>
        <v/>
      </c>
    </row>
    <row r="1004" spans="1:13" x14ac:dyDescent="0.2">
      <c r="A1004" s="16" t="s">
        <v>1184</v>
      </c>
      <c r="B1004" s="143"/>
      <c r="C1004" s="144"/>
      <c r="D1004" s="143"/>
      <c r="E1004" s="143"/>
      <c r="F1004" s="143"/>
      <c r="G1004" s="155"/>
      <c r="H1004" s="156"/>
      <c r="I1004" s="157"/>
      <c r="J1004" s="156"/>
      <c r="K1004" s="143"/>
      <c r="L1004" s="147" t="str">
        <f t="shared" si="32"/>
        <v/>
      </c>
      <c r="M1004" s="148" t="str">
        <f t="shared" si="33"/>
        <v/>
      </c>
    </row>
    <row r="1005" spans="1:13" x14ac:dyDescent="0.2">
      <c r="A1005" s="16" t="s">
        <v>1185</v>
      </c>
      <c r="B1005" s="143"/>
      <c r="C1005" s="144"/>
      <c r="D1005" s="143"/>
      <c r="E1005" s="143"/>
      <c r="F1005" s="143"/>
      <c r="G1005" s="155"/>
      <c r="H1005" s="156"/>
      <c r="I1005" s="157"/>
      <c r="J1005" s="156"/>
      <c r="K1005" s="143"/>
      <c r="L1005" s="147" t="str">
        <f t="shared" si="32"/>
        <v/>
      </c>
      <c r="M1005" s="148" t="str">
        <f t="shared" si="33"/>
        <v/>
      </c>
    </row>
    <row r="1006" spans="1:13" x14ac:dyDescent="0.2">
      <c r="A1006" s="16" t="s">
        <v>1186</v>
      </c>
      <c r="B1006" s="143"/>
      <c r="C1006" s="144"/>
      <c r="D1006" s="143"/>
      <c r="E1006" s="143"/>
      <c r="F1006" s="143"/>
      <c r="G1006" s="155"/>
      <c r="H1006" s="156"/>
      <c r="I1006" s="157"/>
      <c r="J1006" s="156"/>
      <c r="K1006" s="143"/>
      <c r="L1006" s="147" t="str">
        <f t="shared" si="32"/>
        <v/>
      </c>
      <c r="M1006" s="148" t="str">
        <f t="shared" si="33"/>
        <v/>
      </c>
    </row>
    <row r="1007" spans="1:13" x14ac:dyDescent="0.2">
      <c r="A1007" s="16" t="s">
        <v>1187</v>
      </c>
      <c r="B1007" s="143"/>
      <c r="C1007" s="144"/>
      <c r="D1007" s="143"/>
      <c r="E1007" s="143"/>
      <c r="F1007" s="143"/>
      <c r="G1007" s="155"/>
      <c r="H1007" s="156"/>
      <c r="I1007" s="157"/>
      <c r="J1007" s="156"/>
      <c r="K1007" s="143"/>
      <c r="L1007" s="147" t="str">
        <f t="shared" si="32"/>
        <v/>
      </c>
      <c r="M1007" s="148" t="str">
        <f t="shared" si="33"/>
        <v/>
      </c>
    </row>
    <row r="1008" spans="1:13" x14ac:dyDescent="0.2">
      <c r="A1008" s="16" t="s">
        <v>1188</v>
      </c>
      <c r="B1008" s="143"/>
      <c r="C1008" s="144"/>
      <c r="D1008" s="143"/>
      <c r="E1008" s="143"/>
      <c r="F1008" s="143"/>
      <c r="G1008" s="155"/>
      <c r="H1008" s="156"/>
      <c r="I1008" s="157"/>
      <c r="J1008" s="156"/>
      <c r="K1008" s="143"/>
      <c r="L1008" s="147" t="str">
        <f t="shared" si="32"/>
        <v/>
      </c>
      <c r="M1008" s="148" t="str">
        <f t="shared" si="33"/>
        <v/>
      </c>
    </row>
    <row r="1009" spans="1:13" x14ac:dyDescent="0.2">
      <c r="A1009" s="16" t="s">
        <v>1189</v>
      </c>
      <c r="B1009" s="143"/>
      <c r="C1009" s="144"/>
      <c r="D1009" s="143"/>
      <c r="E1009" s="143"/>
      <c r="F1009" s="143"/>
      <c r="G1009" s="155"/>
      <c r="H1009" s="156"/>
      <c r="I1009" s="157"/>
      <c r="J1009" s="156"/>
      <c r="K1009" s="143"/>
      <c r="L1009" s="147" t="str">
        <f t="shared" si="32"/>
        <v/>
      </c>
      <c r="M1009" s="148" t="str">
        <f t="shared" si="33"/>
        <v/>
      </c>
    </row>
    <row r="1010" spans="1:13" x14ac:dyDescent="0.2">
      <c r="A1010" s="16" t="s">
        <v>1190</v>
      </c>
      <c r="B1010" s="143"/>
      <c r="C1010" s="144"/>
      <c r="D1010" s="143"/>
      <c r="E1010" s="143"/>
      <c r="F1010" s="143"/>
      <c r="G1010" s="155"/>
      <c r="H1010" s="156"/>
      <c r="I1010" s="157"/>
      <c r="J1010" s="156"/>
      <c r="K1010" s="143"/>
      <c r="L1010" s="147" t="str">
        <f t="shared" si="32"/>
        <v/>
      </c>
      <c r="M1010" s="148" t="str">
        <f t="shared" si="33"/>
        <v/>
      </c>
    </row>
    <row r="1011" spans="1:13" x14ac:dyDescent="0.2">
      <c r="A1011" s="16" t="s">
        <v>1191</v>
      </c>
      <c r="B1011" s="143"/>
      <c r="C1011" s="144"/>
      <c r="D1011" s="143"/>
      <c r="E1011" s="143"/>
      <c r="F1011" s="143"/>
      <c r="G1011" s="155"/>
      <c r="H1011" s="156"/>
      <c r="I1011" s="157"/>
      <c r="J1011" s="156"/>
      <c r="K1011" s="143"/>
      <c r="L1011" s="147" t="str">
        <f t="shared" si="32"/>
        <v/>
      </c>
      <c r="M1011" s="148" t="str">
        <f t="shared" si="33"/>
        <v/>
      </c>
    </row>
    <row r="1012" spans="1:13" x14ac:dyDescent="0.2">
      <c r="A1012" s="16" t="s">
        <v>1192</v>
      </c>
      <c r="B1012" s="143"/>
      <c r="C1012" s="144"/>
      <c r="D1012" s="143"/>
      <c r="E1012" s="143"/>
      <c r="F1012" s="143"/>
      <c r="G1012" s="155"/>
      <c r="H1012" s="156"/>
      <c r="I1012" s="157"/>
      <c r="J1012" s="156"/>
      <c r="K1012" s="143"/>
      <c r="L1012" s="147" t="str">
        <f t="shared" si="32"/>
        <v/>
      </c>
      <c r="M1012" s="148" t="str">
        <f t="shared" si="33"/>
        <v/>
      </c>
    </row>
    <row r="1013" spans="1:13" x14ac:dyDescent="0.2">
      <c r="A1013" s="16" t="s">
        <v>1193</v>
      </c>
      <c r="B1013" s="143"/>
      <c r="C1013" s="144"/>
      <c r="D1013" s="143"/>
      <c r="E1013" s="143"/>
      <c r="F1013" s="143"/>
      <c r="G1013" s="155"/>
      <c r="H1013" s="156"/>
      <c r="I1013" s="157"/>
      <c r="J1013" s="156"/>
      <c r="K1013" s="143"/>
      <c r="L1013" s="147" t="str">
        <f t="shared" si="32"/>
        <v/>
      </c>
      <c r="M1013" s="148" t="str">
        <f t="shared" si="33"/>
        <v/>
      </c>
    </row>
  </sheetData>
  <sheetProtection password="ACF5" sheet="1" objects="1" scenarios="1"/>
  <autoFilter ref="B13:L1013"/>
  <pageMargins left="0.7" right="0.7" top="0.75" bottom="0.75" header="0.3" footer="0.3"/>
  <legacyDrawing r:id="rId1"/>
  <extLst>
    <ext xmlns:x14="http://schemas.microsoft.com/office/spreadsheetml/2009/9/main" uri="{CCE6A557-97BC-4b89-ADB6-D9C93CAAB3DF}">
      <x14:dataValidations xmlns:xm="http://schemas.microsoft.com/office/excel/2006/main" xWindow="644" yWindow="408" count="3">
        <x14:dataValidation type="list" allowBlank="1" showInputMessage="1" showErrorMessage="1">
          <x14:formula1>
            <xm:f>param_menu!$B$6:$B$11</xm:f>
          </x14:formula1>
          <xm:sqref>E14:E1013</xm:sqref>
        </x14:dataValidation>
        <x14:dataValidation type="list" allowBlank="1" showInputMessage="1" showErrorMessage="1">
          <x14:formula1>
            <xm:f>param_menu!$B$15:$B$34</xm:f>
          </x14:formula1>
          <xm:sqref>F14:F1013</xm:sqref>
        </x14:dataValidation>
        <x14:dataValidation type="list" allowBlank="1" showInputMessage="1" showErrorMessage="1">
          <x14:formula1>
            <xm:f>param_menu!$G$15:$G$34</xm:f>
          </x14:formula1>
          <xm:sqref>D14:D1013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zoomScale="90" zoomScaleNormal="90" workbookViewId="0">
      <selection activeCell="B3" sqref="B3"/>
    </sheetView>
  </sheetViews>
  <sheetFormatPr baseColWidth="10" defaultRowHeight="15" x14ac:dyDescent="0.25"/>
  <cols>
    <col min="2" max="2" width="19.7109375" customWidth="1"/>
    <col min="3" max="3" width="17.85546875" customWidth="1"/>
    <col min="4" max="55" width="3.7109375" style="16" customWidth="1"/>
    <col min="58" max="58" width="22.5703125" customWidth="1"/>
    <col min="59" max="59" width="15.140625" customWidth="1"/>
    <col min="60" max="60" width="13.42578125" customWidth="1"/>
  </cols>
  <sheetData>
    <row r="1" spans="1:60" ht="18.75" x14ac:dyDescent="0.3">
      <c r="A1" s="27" t="s">
        <v>1440</v>
      </c>
      <c r="B1" s="46"/>
      <c r="C1" s="46"/>
      <c r="D1" s="34"/>
      <c r="E1" s="34"/>
      <c r="F1" s="34"/>
      <c r="G1" s="34"/>
      <c r="H1" s="34"/>
      <c r="I1" s="34"/>
      <c r="J1" s="34"/>
      <c r="K1" s="34"/>
      <c r="L1" s="34"/>
      <c r="M1" s="34"/>
      <c r="N1" s="34"/>
      <c r="O1" s="34"/>
      <c r="P1" s="34"/>
      <c r="Q1" s="34"/>
      <c r="R1" s="34"/>
      <c r="S1" s="34"/>
      <c r="T1" s="34"/>
      <c r="U1" s="34"/>
      <c r="V1" s="34"/>
      <c r="W1" s="34"/>
      <c r="X1" s="34"/>
      <c r="Y1" s="34"/>
      <c r="Z1" s="34"/>
      <c r="AA1" s="34"/>
      <c r="AB1" s="34"/>
      <c r="AC1" s="34"/>
    </row>
    <row r="5" spans="1:60" x14ac:dyDescent="0.25">
      <c r="B5" s="47" t="s">
        <v>1212</v>
      </c>
      <c r="C5" s="47" t="s">
        <v>1231</v>
      </c>
      <c r="D5" s="48">
        <v>1</v>
      </c>
      <c r="E5" s="48">
        <v>2</v>
      </c>
      <c r="F5" s="48">
        <v>3</v>
      </c>
      <c r="G5" s="48">
        <v>4</v>
      </c>
      <c r="H5" s="48">
        <v>5</v>
      </c>
      <c r="I5" s="48">
        <v>6</v>
      </c>
      <c r="J5" s="48">
        <v>7</v>
      </c>
      <c r="K5" s="48">
        <v>8</v>
      </c>
      <c r="L5" s="48">
        <v>9</v>
      </c>
      <c r="M5" s="48">
        <v>10</v>
      </c>
      <c r="N5" s="48">
        <v>11</v>
      </c>
      <c r="O5" s="48">
        <v>12</v>
      </c>
      <c r="P5" s="48">
        <v>13</v>
      </c>
      <c r="Q5" s="48">
        <v>14</v>
      </c>
      <c r="R5" s="48">
        <v>15</v>
      </c>
      <c r="S5" s="48">
        <v>16</v>
      </c>
      <c r="T5" s="48">
        <v>17</v>
      </c>
      <c r="U5" s="48">
        <v>18</v>
      </c>
      <c r="V5" s="48">
        <v>19</v>
      </c>
      <c r="W5" s="48">
        <v>20</v>
      </c>
      <c r="X5" s="48">
        <v>21</v>
      </c>
      <c r="Y5" s="48">
        <v>22</v>
      </c>
      <c r="Z5" s="48">
        <v>23</v>
      </c>
      <c r="AA5" s="48">
        <v>24</v>
      </c>
      <c r="AB5" s="48">
        <v>25</v>
      </c>
      <c r="AC5" s="48">
        <v>26</v>
      </c>
      <c r="AD5" s="48">
        <v>27</v>
      </c>
      <c r="AE5" s="48">
        <v>28</v>
      </c>
      <c r="AF5" s="48">
        <v>29</v>
      </c>
      <c r="AG5" s="48">
        <v>30</v>
      </c>
      <c r="AH5" s="48">
        <v>31</v>
      </c>
      <c r="AI5" s="48">
        <v>32</v>
      </c>
      <c r="AJ5" s="48">
        <v>33</v>
      </c>
      <c r="AK5" s="48">
        <v>34</v>
      </c>
      <c r="AL5" s="48">
        <v>35</v>
      </c>
      <c r="AM5" s="48">
        <v>36</v>
      </c>
      <c r="AN5" s="48">
        <v>37</v>
      </c>
      <c r="AO5" s="48">
        <v>38</v>
      </c>
      <c r="AP5" s="48">
        <v>39</v>
      </c>
      <c r="AQ5" s="48">
        <v>40</v>
      </c>
      <c r="AR5" s="48">
        <v>41</v>
      </c>
      <c r="AS5" s="48">
        <v>42</v>
      </c>
      <c r="AT5" s="48">
        <v>43</v>
      </c>
      <c r="AU5" s="48">
        <v>44</v>
      </c>
      <c r="AV5" s="48">
        <v>45</v>
      </c>
      <c r="AW5" s="48">
        <v>46</v>
      </c>
      <c r="AX5" s="48">
        <v>47</v>
      </c>
      <c r="AY5" s="48">
        <v>48</v>
      </c>
      <c r="AZ5" s="48">
        <v>49</v>
      </c>
      <c r="BA5" s="48">
        <v>50</v>
      </c>
      <c r="BB5" s="48">
        <v>51</v>
      </c>
      <c r="BC5" s="48">
        <v>52</v>
      </c>
      <c r="BD5" s="53" t="s">
        <v>16</v>
      </c>
      <c r="BE5" s="11"/>
      <c r="BF5" s="50"/>
      <c r="BG5" s="51" t="s">
        <v>1233</v>
      </c>
      <c r="BH5" s="51" t="s">
        <v>1234</v>
      </c>
    </row>
    <row r="6" spans="1:60" x14ac:dyDescent="0.25">
      <c r="A6" t="s">
        <v>1213</v>
      </c>
      <c r="B6" s="158"/>
      <c r="C6" s="158"/>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0">
        <f>SUM(D6:BC6)</f>
        <v>0</v>
      </c>
      <c r="BE6" s="11"/>
      <c r="BF6" s="47" t="s">
        <v>1228</v>
      </c>
      <c r="BG6" s="52">
        <f>SUMIF($B$6:$B$20,BF6,$BD$6:$BD$20)</f>
        <v>0</v>
      </c>
      <c r="BH6" s="55" t="e">
        <f>BG6/BG9</f>
        <v>#DIV/0!</v>
      </c>
    </row>
    <row r="7" spans="1:60" x14ac:dyDescent="0.25">
      <c r="A7" t="s">
        <v>1214</v>
      </c>
      <c r="B7" s="158"/>
      <c r="C7" s="158"/>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0">
        <f t="shared" ref="BD7:BD20" si="0">SUM(D7:BC7)</f>
        <v>0</v>
      </c>
      <c r="BE7" s="11"/>
      <c r="BF7" s="47" t="s">
        <v>1229</v>
      </c>
      <c r="BG7" s="52">
        <f t="shared" ref="BG7:BG8" si="1">SUMIF($B$6:$B$20,BF7,$BD$6:$BD$20)</f>
        <v>0</v>
      </c>
      <c r="BH7" s="55" t="e">
        <f>BG7/BG9</f>
        <v>#DIV/0!</v>
      </c>
    </row>
    <row r="8" spans="1:60" x14ac:dyDescent="0.25">
      <c r="A8" t="s">
        <v>1215</v>
      </c>
      <c r="B8" s="158"/>
      <c r="C8" s="158"/>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0">
        <f t="shared" si="0"/>
        <v>0</v>
      </c>
      <c r="BE8" s="11"/>
      <c r="BF8" s="47" t="s">
        <v>1230</v>
      </c>
      <c r="BG8" s="52">
        <f t="shared" si="1"/>
        <v>0</v>
      </c>
      <c r="BH8" s="55" t="e">
        <f>BG8/BG9</f>
        <v>#DIV/0!</v>
      </c>
    </row>
    <row r="9" spans="1:60" x14ac:dyDescent="0.25">
      <c r="A9" t="s">
        <v>1216</v>
      </c>
      <c r="B9" s="158"/>
      <c r="C9" s="158"/>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0">
        <f t="shared" si="0"/>
        <v>0</v>
      </c>
      <c r="BE9" s="11"/>
      <c r="BF9" s="151" t="s">
        <v>13</v>
      </c>
      <c r="BG9" s="57">
        <f>SUM(BG6:BG8)</f>
        <v>0</v>
      </c>
      <c r="BH9" s="56" t="e">
        <f>BH6+BH7+BH8</f>
        <v>#DIV/0!</v>
      </c>
    </row>
    <row r="10" spans="1:60" x14ac:dyDescent="0.25">
      <c r="A10" t="s">
        <v>1217</v>
      </c>
      <c r="B10" s="158"/>
      <c r="C10" s="158"/>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0">
        <f t="shared" si="0"/>
        <v>0</v>
      </c>
      <c r="BE10" s="11"/>
    </row>
    <row r="11" spans="1:60" x14ac:dyDescent="0.25">
      <c r="A11" t="s">
        <v>1218</v>
      </c>
      <c r="B11" s="158"/>
      <c r="C11" s="158"/>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0">
        <f t="shared" si="0"/>
        <v>0</v>
      </c>
      <c r="BE11" s="11"/>
    </row>
    <row r="12" spans="1:60" x14ac:dyDescent="0.25">
      <c r="A12" t="s">
        <v>1219</v>
      </c>
      <c r="B12" s="158"/>
      <c r="C12" s="158"/>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0">
        <f t="shared" si="0"/>
        <v>0</v>
      </c>
      <c r="BE12" s="11"/>
    </row>
    <row r="13" spans="1:60" x14ac:dyDescent="0.25">
      <c r="A13" t="s">
        <v>1220</v>
      </c>
      <c r="B13" s="158"/>
      <c r="C13" s="158"/>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0">
        <f t="shared" si="0"/>
        <v>0</v>
      </c>
      <c r="BE13" s="11"/>
    </row>
    <row r="14" spans="1:60" x14ac:dyDescent="0.25">
      <c r="A14" t="s">
        <v>1221</v>
      </c>
      <c r="B14" s="158"/>
      <c r="C14" s="158"/>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0">
        <f t="shared" si="0"/>
        <v>0</v>
      </c>
      <c r="BE14" s="11"/>
    </row>
    <row r="15" spans="1:60" x14ac:dyDescent="0.25">
      <c r="A15" t="s">
        <v>1222</v>
      </c>
      <c r="B15" s="158"/>
      <c r="C15" s="158"/>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0">
        <f t="shared" si="0"/>
        <v>0</v>
      </c>
      <c r="BE15" s="11"/>
    </row>
    <row r="16" spans="1:60" x14ac:dyDescent="0.25">
      <c r="A16" t="s">
        <v>1223</v>
      </c>
      <c r="B16" s="158"/>
      <c r="C16" s="158"/>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0">
        <f t="shared" si="0"/>
        <v>0</v>
      </c>
      <c r="BE16" s="11"/>
    </row>
    <row r="17" spans="1:57" x14ac:dyDescent="0.25">
      <c r="A17" t="s">
        <v>1224</v>
      </c>
      <c r="B17" s="158"/>
      <c r="C17" s="158"/>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0">
        <f t="shared" si="0"/>
        <v>0</v>
      </c>
      <c r="BE17" s="11"/>
    </row>
    <row r="18" spans="1:57" x14ac:dyDescent="0.25">
      <c r="A18" t="s">
        <v>1225</v>
      </c>
      <c r="B18" s="158"/>
      <c r="C18" s="158"/>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0">
        <f t="shared" si="0"/>
        <v>0</v>
      </c>
      <c r="BE18" s="11"/>
    </row>
    <row r="19" spans="1:57" x14ac:dyDescent="0.25">
      <c r="A19" t="s">
        <v>1226</v>
      </c>
      <c r="B19" s="158"/>
      <c r="C19" s="158"/>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0">
        <f t="shared" si="0"/>
        <v>0</v>
      </c>
      <c r="BE19" s="11"/>
    </row>
    <row r="20" spans="1:57" x14ac:dyDescent="0.25">
      <c r="A20" t="s">
        <v>1227</v>
      </c>
      <c r="B20" s="158"/>
      <c r="C20" s="158"/>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0">
        <f t="shared" si="0"/>
        <v>0</v>
      </c>
      <c r="BE20" s="11"/>
    </row>
    <row r="21" spans="1:57" x14ac:dyDescent="0.25">
      <c r="C21" s="47" t="s">
        <v>16</v>
      </c>
      <c r="D21" s="149">
        <f>SUM(D6:D20)</f>
        <v>0</v>
      </c>
      <c r="E21" s="149">
        <f t="shared" ref="E21:BC21" si="2">SUM(E6:E20)</f>
        <v>0</v>
      </c>
      <c r="F21" s="149">
        <f t="shared" si="2"/>
        <v>0</v>
      </c>
      <c r="G21" s="149">
        <f t="shared" si="2"/>
        <v>0</v>
      </c>
      <c r="H21" s="149">
        <f t="shared" si="2"/>
        <v>0</v>
      </c>
      <c r="I21" s="149">
        <f t="shared" si="2"/>
        <v>0</v>
      </c>
      <c r="J21" s="149">
        <f t="shared" si="2"/>
        <v>0</v>
      </c>
      <c r="K21" s="149">
        <f t="shared" si="2"/>
        <v>0</v>
      </c>
      <c r="L21" s="149">
        <f t="shared" si="2"/>
        <v>0</v>
      </c>
      <c r="M21" s="149">
        <f t="shared" si="2"/>
        <v>0</v>
      </c>
      <c r="N21" s="149">
        <f t="shared" si="2"/>
        <v>0</v>
      </c>
      <c r="O21" s="149">
        <f t="shared" si="2"/>
        <v>0</v>
      </c>
      <c r="P21" s="149">
        <f t="shared" si="2"/>
        <v>0</v>
      </c>
      <c r="Q21" s="149">
        <f t="shared" si="2"/>
        <v>0</v>
      </c>
      <c r="R21" s="149">
        <f t="shared" si="2"/>
        <v>0</v>
      </c>
      <c r="S21" s="149">
        <f t="shared" si="2"/>
        <v>0</v>
      </c>
      <c r="T21" s="149">
        <f t="shared" si="2"/>
        <v>0</v>
      </c>
      <c r="U21" s="149">
        <f t="shared" si="2"/>
        <v>0</v>
      </c>
      <c r="V21" s="149">
        <f t="shared" si="2"/>
        <v>0</v>
      </c>
      <c r="W21" s="149">
        <f t="shared" si="2"/>
        <v>0</v>
      </c>
      <c r="X21" s="149">
        <f t="shared" si="2"/>
        <v>0</v>
      </c>
      <c r="Y21" s="149">
        <f t="shared" si="2"/>
        <v>0</v>
      </c>
      <c r="Z21" s="149">
        <f t="shared" si="2"/>
        <v>0</v>
      </c>
      <c r="AA21" s="149">
        <f t="shared" si="2"/>
        <v>0</v>
      </c>
      <c r="AB21" s="149">
        <f t="shared" si="2"/>
        <v>0</v>
      </c>
      <c r="AC21" s="149">
        <f t="shared" si="2"/>
        <v>0</v>
      </c>
      <c r="AD21" s="149">
        <f t="shared" si="2"/>
        <v>0</v>
      </c>
      <c r="AE21" s="149">
        <f t="shared" si="2"/>
        <v>0</v>
      </c>
      <c r="AF21" s="149">
        <f t="shared" si="2"/>
        <v>0</v>
      </c>
      <c r="AG21" s="149">
        <f t="shared" si="2"/>
        <v>0</v>
      </c>
      <c r="AH21" s="149">
        <f t="shared" si="2"/>
        <v>0</v>
      </c>
      <c r="AI21" s="149">
        <f t="shared" si="2"/>
        <v>0</v>
      </c>
      <c r="AJ21" s="149">
        <f t="shared" si="2"/>
        <v>0</v>
      </c>
      <c r="AK21" s="149">
        <f t="shared" si="2"/>
        <v>0</v>
      </c>
      <c r="AL21" s="149">
        <f t="shared" si="2"/>
        <v>0</v>
      </c>
      <c r="AM21" s="149">
        <f t="shared" si="2"/>
        <v>0</v>
      </c>
      <c r="AN21" s="149">
        <f t="shared" si="2"/>
        <v>0</v>
      </c>
      <c r="AO21" s="149">
        <f t="shared" si="2"/>
        <v>0</v>
      </c>
      <c r="AP21" s="149">
        <f t="shared" si="2"/>
        <v>0</v>
      </c>
      <c r="AQ21" s="149">
        <f t="shared" si="2"/>
        <v>0</v>
      </c>
      <c r="AR21" s="149">
        <f t="shared" si="2"/>
        <v>0</v>
      </c>
      <c r="AS21" s="149">
        <f t="shared" si="2"/>
        <v>0</v>
      </c>
      <c r="AT21" s="149">
        <f t="shared" si="2"/>
        <v>0</v>
      </c>
      <c r="AU21" s="149">
        <f t="shared" si="2"/>
        <v>0</v>
      </c>
      <c r="AV21" s="149">
        <f t="shared" si="2"/>
        <v>0</v>
      </c>
      <c r="AW21" s="149">
        <f t="shared" si="2"/>
        <v>0</v>
      </c>
      <c r="AX21" s="149">
        <f t="shared" si="2"/>
        <v>0</v>
      </c>
      <c r="AY21" s="149">
        <f t="shared" si="2"/>
        <v>0</v>
      </c>
      <c r="AZ21" s="149">
        <f t="shared" si="2"/>
        <v>0</v>
      </c>
      <c r="BA21" s="149">
        <f t="shared" si="2"/>
        <v>0</v>
      </c>
      <c r="BB21" s="149">
        <f t="shared" si="2"/>
        <v>0</v>
      </c>
      <c r="BC21" s="149">
        <f t="shared" si="2"/>
        <v>0</v>
      </c>
      <c r="BE21" s="11"/>
    </row>
    <row r="22" spans="1:57" x14ac:dyDescent="0.25">
      <c r="BE22" s="11"/>
    </row>
    <row r="47" spans="2:55" x14ac:dyDescent="0.25">
      <c r="D47" s="42">
        <v>1</v>
      </c>
      <c r="E47" s="42">
        <v>2</v>
      </c>
      <c r="F47" s="42">
        <v>3</v>
      </c>
      <c r="G47" s="42">
        <v>4</v>
      </c>
      <c r="H47" s="42">
        <v>5</v>
      </c>
      <c r="I47" s="42">
        <v>6</v>
      </c>
      <c r="J47" s="42">
        <v>7</v>
      </c>
      <c r="K47" s="42">
        <v>8</v>
      </c>
      <c r="L47" s="42">
        <v>9</v>
      </c>
      <c r="M47" s="42">
        <v>10</v>
      </c>
      <c r="N47" s="42">
        <v>11</v>
      </c>
      <c r="O47" s="42">
        <v>12</v>
      </c>
      <c r="P47" s="42">
        <v>13</v>
      </c>
      <c r="Q47" s="42">
        <v>14</v>
      </c>
      <c r="R47" s="42">
        <v>15</v>
      </c>
      <c r="S47" s="42">
        <v>16</v>
      </c>
      <c r="T47" s="42">
        <v>17</v>
      </c>
      <c r="U47" s="42">
        <v>18</v>
      </c>
      <c r="V47" s="42">
        <v>19</v>
      </c>
      <c r="W47" s="42">
        <v>20</v>
      </c>
      <c r="X47" s="42">
        <v>21</v>
      </c>
      <c r="Y47" s="42">
        <v>22</v>
      </c>
      <c r="Z47" s="42">
        <v>23</v>
      </c>
      <c r="AA47" s="42">
        <v>24</v>
      </c>
      <c r="AB47" s="42">
        <v>25</v>
      </c>
      <c r="AC47" s="42">
        <v>26</v>
      </c>
      <c r="AD47" s="42">
        <v>27</v>
      </c>
      <c r="AE47" s="42">
        <v>28</v>
      </c>
      <c r="AF47" s="42">
        <v>29</v>
      </c>
      <c r="AG47" s="42">
        <v>30</v>
      </c>
      <c r="AH47" s="42">
        <v>31</v>
      </c>
      <c r="AI47" s="42">
        <v>32</v>
      </c>
      <c r="AJ47" s="42">
        <v>33</v>
      </c>
      <c r="AK47" s="42">
        <v>34</v>
      </c>
      <c r="AL47" s="42">
        <v>35</v>
      </c>
      <c r="AM47" s="42">
        <v>36</v>
      </c>
      <c r="AN47" s="42">
        <v>37</v>
      </c>
      <c r="AO47" s="42">
        <v>38</v>
      </c>
      <c r="AP47" s="42">
        <v>39</v>
      </c>
      <c r="AQ47" s="42">
        <v>40</v>
      </c>
      <c r="AR47" s="42">
        <v>41</v>
      </c>
      <c r="AS47" s="42">
        <v>42</v>
      </c>
      <c r="AT47" s="42">
        <v>43</v>
      </c>
      <c r="AU47" s="42">
        <v>44</v>
      </c>
      <c r="AV47" s="42">
        <v>45</v>
      </c>
      <c r="AW47" s="42">
        <v>46</v>
      </c>
      <c r="AX47" s="42">
        <v>47</v>
      </c>
      <c r="AY47" s="42">
        <v>48</v>
      </c>
      <c r="AZ47" s="42">
        <v>49</v>
      </c>
      <c r="BA47" s="42">
        <v>50</v>
      </c>
      <c r="BB47" s="42">
        <v>51</v>
      </c>
      <c r="BC47" s="42">
        <v>52</v>
      </c>
    </row>
    <row r="48" spans="2:55" x14ac:dyDescent="0.25">
      <c r="B48" s="251" t="s">
        <v>1212</v>
      </c>
      <c r="C48" s="4" t="s">
        <v>1228</v>
      </c>
      <c r="D48" s="42">
        <f t="shared" ref="D48:AI48" si="3">SUMIFS(D$6:D$20,$B$6:$B$20,$C$48)</f>
        <v>0</v>
      </c>
      <c r="E48" s="42">
        <f t="shared" si="3"/>
        <v>0</v>
      </c>
      <c r="F48" s="42">
        <f t="shared" si="3"/>
        <v>0</v>
      </c>
      <c r="G48" s="42">
        <f t="shared" si="3"/>
        <v>0</v>
      </c>
      <c r="H48" s="42">
        <f t="shared" si="3"/>
        <v>0</v>
      </c>
      <c r="I48" s="42">
        <f t="shared" si="3"/>
        <v>0</v>
      </c>
      <c r="J48" s="42">
        <f t="shared" si="3"/>
        <v>0</v>
      </c>
      <c r="K48" s="42">
        <f t="shared" si="3"/>
        <v>0</v>
      </c>
      <c r="L48" s="42">
        <f t="shared" si="3"/>
        <v>0</v>
      </c>
      <c r="M48" s="42">
        <f t="shared" si="3"/>
        <v>0</v>
      </c>
      <c r="N48" s="42">
        <f t="shared" si="3"/>
        <v>0</v>
      </c>
      <c r="O48" s="42">
        <f t="shared" si="3"/>
        <v>0</v>
      </c>
      <c r="P48" s="42">
        <f t="shared" si="3"/>
        <v>0</v>
      </c>
      <c r="Q48" s="42">
        <f t="shared" si="3"/>
        <v>0</v>
      </c>
      <c r="R48" s="42">
        <f t="shared" si="3"/>
        <v>0</v>
      </c>
      <c r="S48" s="42">
        <f t="shared" si="3"/>
        <v>0</v>
      </c>
      <c r="T48" s="42">
        <f t="shared" si="3"/>
        <v>0</v>
      </c>
      <c r="U48" s="42">
        <f t="shared" si="3"/>
        <v>0</v>
      </c>
      <c r="V48" s="42">
        <f t="shared" si="3"/>
        <v>0</v>
      </c>
      <c r="W48" s="42">
        <f t="shared" si="3"/>
        <v>0</v>
      </c>
      <c r="X48" s="42">
        <f t="shared" si="3"/>
        <v>0</v>
      </c>
      <c r="Y48" s="42">
        <f t="shared" si="3"/>
        <v>0</v>
      </c>
      <c r="Z48" s="42">
        <f t="shared" si="3"/>
        <v>0</v>
      </c>
      <c r="AA48" s="42">
        <f t="shared" si="3"/>
        <v>0</v>
      </c>
      <c r="AB48" s="42">
        <f t="shared" si="3"/>
        <v>0</v>
      </c>
      <c r="AC48" s="42">
        <f t="shared" si="3"/>
        <v>0</v>
      </c>
      <c r="AD48" s="42">
        <f t="shared" si="3"/>
        <v>0</v>
      </c>
      <c r="AE48" s="42">
        <f t="shared" si="3"/>
        <v>0</v>
      </c>
      <c r="AF48" s="42">
        <f t="shared" si="3"/>
        <v>0</v>
      </c>
      <c r="AG48" s="42">
        <f t="shared" si="3"/>
        <v>0</v>
      </c>
      <c r="AH48" s="42">
        <f t="shared" si="3"/>
        <v>0</v>
      </c>
      <c r="AI48" s="42">
        <f t="shared" si="3"/>
        <v>0</v>
      </c>
      <c r="AJ48" s="42">
        <f t="shared" ref="AJ48:BC48" si="4">SUMIFS(AJ$6:AJ$20,$B$6:$B$20,$C$48)</f>
        <v>0</v>
      </c>
      <c r="AK48" s="42">
        <f t="shared" si="4"/>
        <v>0</v>
      </c>
      <c r="AL48" s="42">
        <f t="shared" si="4"/>
        <v>0</v>
      </c>
      <c r="AM48" s="42">
        <f t="shared" si="4"/>
        <v>0</v>
      </c>
      <c r="AN48" s="42">
        <f t="shared" si="4"/>
        <v>0</v>
      </c>
      <c r="AO48" s="42">
        <f t="shared" si="4"/>
        <v>0</v>
      </c>
      <c r="AP48" s="42">
        <f t="shared" si="4"/>
        <v>0</v>
      </c>
      <c r="AQ48" s="42">
        <f t="shared" si="4"/>
        <v>0</v>
      </c>
      <c r="AR48" s="42">
        <f t="shared" si="4"/>
        <v>0</v>
      </c>
      <c r="AS48" s="42">
        <f t="shared" si="4"/>
        <v>0</v>
      </c>
      <c r="AT48" s="42">
        <f t="shared" si="4"/>
        <v>0</v>
      </c>
      <c r="AU48" s="42">
        <f t="shared" si="4"/>
        <v>0</v>
      </c>
      <c r="AV48" s="42">
        <f t="shared" si="4"/>
        <v>0</v>
      </c>
      <c r="AW48" s="42">
        <f t="shared" si="4"/>
        <v>0</v>
      </c>
      <c r="AX48" s="42">
        <f t="shared" si="4"/>
        <v>0</v>
      </c>
      <c r="AY48" s="42">
        <f t="shared" si="4"/>
        <v>0</v>
      </c>
      <c r="AZ48" s="42">
        <f t="shared" si="4"/>
        <v>0</v>
      </c>
      <c r="BA48" s="42">
        <f t="shared" si="4"/>
        <v>0</v>
      </c>
      <c r="BB48" s="42">
        <f t="shared" si="4"/>
        <v>0</v>
      </c>
      <c r="BC48" s="42">
        <f t="shared" si="4"/>
        <v>0</v>
      </c>
    </row>
    <row r="49" spans="2:55" x14ac:dyDescent="0.25">
      <c r="B49" s="251"/>
      <c r="C49" s="4" t="s">
        <v>1229</v>
      </c>
      <c r="D49" s="42">
        <f t="shared" ref="D49:AI49" si="5">SUMIFS(D$6:D$20,$B$6:$B$20,$C$49)</f>
        <v>0</v>
      </c>
      <c r="E49" s="42">
        <f t="shared" si="5"/>
        <v>0</v>
      </c>
      <c r="F49" s="42">
        <f t="shared" si="5"/>
        <v>0</v>
      </c>
      <c r="G49" s="42">
        <f t="shared" si="5"/>
        <v>0</v>
      </c>
      <c r="H49" s="42">
        <f t="shared" si="5"/>
        <v>0</v>
      </c>
      <c r="I49" s="42">
        <f t="shared" si="5"/>
        <v>0</v>
      </c>
      <c r="J49" s="42">
        <f t="shared" si="5"/>
        <v>0</v>
      </c>
      <c r="K49" s="42">
        <f t="shared" si="5"/>
        <v>0</v>
      </c>
      <c r="L49" s="42">
        <f t="shared" si="5"/>
        <v>0</v>
      </c>
      <c r="M49" s="42">
        <f t="shared" si="5"/>
        <v>0</v>
      </c>
      <c r="N49" s="42">
        <f t="shared" si="5"/>
        <v>0</v>
      </c>
      <c r="O49" s="42">
        <f t="shared" si="5"/>
        <v>0</v>
      </c>
      <c r="P49" s="42">
        <f t="shared" si="5"/>
        <v>0</v>
      </c>
      <c r="Q49" s="42">
        <f t="shared" si="5"/>
        <v>0</v>
      </c>
      <c r="R49" s="42">
        <f t="shared" si="5"/>
        <v>0</v>
      </c>
      <c r="S49" s="42">
        <f t="shared" si="5"/>
        <v>0</v>
      </c>
      <c r="T49" s="42">
        <f t="shared" si="5"/>
        <v>0</v>
      </c>
      <c r="U49" s="42">
        <f t="shared" si="5"/>
        <v>0</v>
      </c>
      <c r="V49" s="42">
        <f t="shared" si="5"/>
        <v>0</v>
      </c>
      <c r="W49" s="42">
        <f t="shared" si="5"/>
        <v>0</v>
      </c>
      <c r="X49" s="42">
        <f t="shared" si="5"/>
        <v>0</v>
      </c>
      <c r="Y49" s="42">
        <f t="shared" si="5"/>
        <v>0</v>
      </c>
      <c r="Z49" s="42">
        <f t="shared" si="5"/>
        <v>0</v>
      </c>
      <c r="AA49" s="42">
        <f t="shared" si="5"/>
        <v>0</v>
      </c>
      <c r="AB49" s="42">
        <f t="shared" si="5"/>
        <v>0</v>
      </c>
      <c r="AC49" s="42">
        <f t="shared" si="5"/>
        <v>0</v>
      </c>
      <c r="AD49" s="42">
        <f t="shared" si="5"/>
        <v>0</v>
      </c>
      <c r="AE49" s="42">
        <f t="shared" si="5"/>
        <v>0</v>
      </c>
      <c r="AF49" s="42">
        <f t="shared" si="5"/>
        <v>0</v>
      </c>
      <c r="AG49" s="42">
        <f t="shared" si="5"/>
        <v>0</v>
      </c>
      <c r="AH49" s="42">
        <f t="shared" si="5"/>
        <v>0</v>
      </c>
      <c r="AI49" s="42">
        <f t="shared" si="5"/>
        <v>0</v>
      </c>
      <c r="AJ49" s="42">
        <f t="shared" ref="AJ49:BC49" si="6">SUMIFS(AJ$6:AJ$20,$B$6:$B$20,$C$49)</f>
        <v>0</v>
      </c>
      <c r="AK49" s="42">
        <f t="shared" si="6"/>
        <v>0</v>
      </c>
      <c r="AL49" s="42">
        <f t="shared" si="6"/>
        <v>0</v>
      </c>
      <c r="AM49" s="42">
        <f t="shared" si="6"/>
        <v>0</v>
      </c>
      <c r="AN49" s="42">
        <f t="shared" si="6"/>
        <v>0</v>
      </c>
      <c r="AO49" s="42">
        <f t="shared" si="6"/>
        <v>0</v>
      </c>
      <c r="AP49" s="42">
        <f t="shared" si="6"/>
        <v>0</v>
      </c>
      <c r="AQ49" s="42">
        <f t="shared" si="6"/>
        <v>0</v>
      </c>
      <c r="AR49" s="42">
        <f t="shared" si="6"/>
        <v>0</v>
      </c>
      <c r="AS49" s="42">
        <f t="shared" si="6"/>
        <v>0</v>
      </c>
      <c r="AT49" s="42">
        <f t="shared" si="6"/>
        <v>0</v>
      </c>
      <c r="AU49" s="42">
        <f t="shared" si="6"/>
        <v>0</v>
      </c>
      <c r="AV49" s="42">
        <f t="shared" si="6"/>
        <v>0</v>
      </c>
      <c r="AW49" s="42">
        <f t="shared" si="6"/>
        <v>0</v>
      </c>
      <c r="AX49" s="42">
        <f t="shared" si="6"/>
        <v>0</v>
      </c>
      <c r="AY49" s="42">
        <f t="shared" si="6"/>
        <v>0</v>
      </c>
      <c r="AZ49" s="42">
        <f t="shared" si="6"/>
        <v>0</v>
      </c>
      <c r="BA49" s="42">
        <f t="shared" si="6"/>
        <v>0</v>
      </c>
      <c r="BB49" s="42">
        <f t="shared" si="6"/>
        <v>0</v>
      </c>
      <c r="BC49" s="42">
        <f t="shared" si="6"/>
        <v>0</v>
      </c>
    </row>
    <row r="50" spans="2:55" x14ac:dyDescent="0.25">
      <c r="B50" s="251"/>
      <c r="C50" s="4" t="s">
        <v>1230</v>
      </c>
      <c r="D50" s="42">
        <f t="shared" ref="D50:AI50" si="7">SUMIFS(D$6:D$20,$B$6:$B$20,$C$50)</f>
        <v>0</v>
      </c>
      <c r="E50" s="42">
        <f t="shared" si="7"/>
        <v>0</v>
      </c>
      <c r="F50" s="42">
        <f t="shared" si="7"/>
        <v>0</v>
      </c>
      <c r="G50" s="42">
        <f t="shared" si="7"/>
        <v>0</v>
      </c>
      <c r="H50" s="42">
        <f t="shared" si="7"/>
        <v>0</v>
      </c>
      <c r="I50" s="42">
        <f t="shared" si="7"/>
        <v>0</v>
      </c>
      <c r="J50" s="42">
        <f t="shared" si="7"/>
        <v>0</v>
      </c>
      <c r="K50" s="42">
        <f t="shared" si="7"/>
        <v>0</v>
      </c>
      <c r="L50" s="42">
        <f t="shared" si="7"/>
        <v>0</v>
      </c>
      <c r="M50" s="42">
        <f t="shared" si="7"/>
        <v>0</v>
      </c>
      <c r="N50" s="42">
        <f t="shared" si="7"/>
        <v>0</v>
      </c>
      <c r="O50" s="42">
        <f t="shared" si="7"/>
        <v>0</v>
      </c>
      <c r="P50" s="42">
        <f t="shared" si="7"/>
        <v>0</v>
      </c>
      <c r="Q50" s="42">
        <f t="shared" si="7"/>
        <v>0</v>
      </c>
      <c r="R50" s="42">
        <f t="shared" si="7"/>
        <v>0</v>
      </c>
      <c r="S50" s="42">
        <f t="shared" si="7"/>
        <v>0</v>
      </c>
      <c r="T50" s="42">
        <f t="shared" si="7"/>
        <v>0</v>
      </c>
      <c r="U50" s="42">
        <f t="shared" si="7"/>
        <v>0</v>
      </c>
      <c r="V50" s="42">
        <f t="shared" si="7"/>
        <v>0</v>
      </c>
      <c r="W50" s="42">
        <f t="shared" si="7"/>
        <v>0</v>
      </c>
      <c r="X50" s="42">
        <f t="shared" si="7"/>
        <v>0</v>
      </c>
      <c r="Y50" s="42">
        <f t="shared" si="7"/>
        <v>0</v>
      </c>
      <c r="Z50" s="42">
        <f t="shared" si="7"/>
        <v>0</v>
      </c>
      <c r="AA50" s="42">
        <f t="shared" si="7"/>
        <v>0</v>
      </c>
      <c r="AB50" s="42">
        <f t="shared" si="7"/>
        <v>0</v>
      </c>
      <c r="AC50" s="42">
        <f t="shared" si="7"/>
        <v>0</v>
      </c>
      <c r="AD50" s="42">
        <f t="shared" si="7"/>
        <v>0</v>
      </c>
      <c r="AE50" s="42">
        <f t="shared" si="7"/>
        <v>0</v>
      </c>
      <c r="AF50" s="42">
        <f t="shared" si="7"/>
        <v>0</v>
      </c>
      <c r="AG50" s="42">
        <f t="shared" si="7"/>
        <v>0</v>
      </c>
      <c r="AH50" s="42">
        <f t="shared" si="7"/>
        <v>0</v>
      </c>
      <c r="AI50" s="42">
        <f t="shared" si="7"/>
        <v>0</v>
      </c>
      <c r="AJ50" s="42">
        <f t="shared" ref="AJ50:BC50" si="8">SUMIFS(AJ$6:AJ$20,$B$6:$B$20,$C$50)</f>
        <v>0</v>
      </c>
      <c r="AK50" s="42">
        <f t="shared" si="8"/>
        <v>0</v>
      </c>
      <c r="AL50" s="42">
        <f t="shared" si="8"/>
        <v>0</v>
      </c>
      <c r="AM50" s="42">
        <f t="shared" si="8"/>
        <v>0</v>
      </c>
      <c r="AN50" s="42">
        <f t="shared" si="8"/>
        <v>0</v>
      </c>
      <c r="AO50" s="42">
        <f t="shared" si="8"/>
        <v>0</v>
      </c>
      <c r="AP50" s="42">
        <f t="shared" si="8"/>
        <v>0</v>
      </c>
      <c r="AQ50" s="42">
        <f t="shared" si="8"/>
        <v>0</v>
      </c>
      <c r="AR50" s="42">
        <f t="shared" si="8"/>
        <v>0</v>
      </c>
      <c r="AS50" s="42">
        <f t="shared" si="8"/>
        <v>0</v>
      </c>
      <c r="AT50" s="42">
        <f t="shared" si="8"/>
        <v>0</v>
      </c>
      <c r="AU50" s="42">
        <f t="shared" si="8"/>
        <v>0</v>
      </c>
      <c r="AV50" s="42">
        <f t="shared" si="8"/>
        <v>0</v>
      </c>
      <c r="AW50" s="42">
        <f t="shared" si="8"/>
        <v>0</v>
      </c>
      <c r="AX50" s="42">
        <f t="shared" si="8"/>
        <v>0</v>
      </c>
      <c r="AY50" s="42">
        <f t="shared" si="8"/>
        <v>0</v>
      </c>
      <c r="AZ50" s="42">
        <f t="shared" si="8"/>
        <v>0</v>
      </c>
      <c r="BA50" s="42">
        <f t="shared" si="8"/>
        <v>0</v>
      </c>
      <c r="BB50" s="42">
        <f t="shared" si="8"/>
        <v>0</v>
      </c>
      <c r="BC50" s="42">
        <f t="shared" si="8"/>
        <v>0</v>
      </c>
    </row>
    <row r="51" spans="2:55" x14ac:dyDescent="0.25">
      <c r="C51" s="7" t="s">
        <v>16</v>
      </c>
      <c r="D51" s="43">
        <f>SUM(D48:D50)</f>
        <v>0</v>
      </c>
      <c r="E51" s="43">
        <f t="shared" ref="E51:BC51" si="9">SUM(E48:E50)</f>
        <v>0</v>
      </c>
      <c r="F51" s="43">
        <f t="shared" si="9"/>
        <v>0</v>
      </c>
      <c r="G51" s="43">
        <f t="shared" si="9"/>
        <v>0</v>
      </c>
      <c r="H51" s="43">
        <f t="shared" si="9"/>
        <v>0</v>
      </c>
      <c r="I51" s="43">
        <f t="shared" si="9"/>
        <v>0</v>
      </c>
      <c r="J51" s="43">
        <f t="shared" si="9"/>
        <v>0</v>
      </c>
      <c r="K51" s="43">
        <f t="shared" si="9"/>
        <v>0</v>
      </c>
      <c r="L51" s="43">
        <f t="shared" si="9"/>
        <v>0</v>
      </c>
      <c r="M51" s="43">
        <f t="shared" si="9"/>
        <v>0</v>
      </c>
      <c r="N51" s="43">
        <f t="shared" si="9"/>
        <v>0</v>
      </c>
      <c r="O51" s="43">
        <f t="shared" si="9"/>
        <v>0</v>
      </c>
      <c r="P51" s="43">
        <f t="shared" si="9"/>
        <v>0</v>
      </c>
      <c r="Q51" s="43">
        <f t="shared" si="9"/>
        <v>0</v>
      </c>
      <c r="R51" s="43">
        <f t="shared" si="9"/>
        <v>0</v>
      </c>
      <c r="S51" s="43">
        <f t="shared" si="9"/>
        <v>0</v>
      </c>
      <c r="T51" s="43">
        <f t="shared" si="9"/>
        <v>0</v>
      </c>
      <c r="U51" s="43">
        <f t="shared" si="9"/>
        <v>0</v>
      </c>
      <c r="V51" s="43">
        <f t="shared" si="9"/>
        <v>0</v>
      </c>
      <c r="W51" s="43">
        <f t="shared" si="9"/>
        <v>0</v>
      </c>
      <c r="X51" s="43">
        <f t="shared" si="9"/>
        <v>0</v>
      </c>
      <c r="Y51" s="43">
        <f t="shared" si="9"/>
        <v>0</v>
      </c>
      <c r="Z51" s="43">
        <f t="shared" si="9"/>
        <v>0</v>
      </c>
      <c r="AA51" s="43">
        <f t="shared" si="9"/>
        <v>0</v>
      </c>
      <c r="AB51" s="43">
        <f t="shared" si="9"/>
        <v>0</v>
      </c>
      <c r="AC51" s="43">
        <f t="shared" si="9"/>
        <v>0</v>
      </c>
      <c r="AD51" s="43">
        <f t="shared" si="9"/>
        <v>0</v>
      </c>
      <c r="AE51" s="43">
        <f t="shared" si="9"/>
        <v>0</v>
      </c>
      <c r="AF51" s="43">
        <f t="shared" si="9"/>
        <v>0</v>
      </c>
      <c r="AG51" s="43">
        <f t="shared" si="9"/>
        <v>0</v>
      </c>
      <c r="AH51" s="43">
        <f t="shared" si="9"/>
        <v>0</v>
      </c>
      <c r="AI51" s="43">
        <f t="shared" si="9"/>
        <v>0</v>
      </c>
      <c r="AJ51" s="43">
        <f t="shared" si="9"/>
        <v>0</v>
      </c>
      <c r="AK51" s="43">
        <f t="shared" si="9"/>
        <v>0</v>
      </c>
      <c r="AL51" s="43">
        <f t="shared" si="9"/>
        <v>0</v>
      </c>
      <c r="AM51" s="43">
        <f t="shared" si="9"/>
        <v>0</v>
      </c>
      <c r="AN51" s="43">
        <f t="shared" si="9"/>
        <v>0</v>
      </c>
      <c r="AO51" s="43">
        <f t="shared" si="9"/>
        <v>0</v>
      </c>
      <c r="AP51" s="43">
        <f t="shared" si="9"/>
        <v>0</v>
      </c>
      <c r="AQ51" s="43">
        <f t="shared" si="9"/>
        <v>0</v>
      </c>
      <c r="AR51" s="43">
        <f t="shared" si="9"/>
        <v>0</v>
      </c>
      <c r="AS51" s="43">
        <f t="shared" si="9"/>
        <v>0</v>
      </c>
      <c r="AT51" s="43">
        <f t="shared" si="9"/>
        <v>0</v>
      </c>
      <c r="AU51" s="43">
        <f t="shared" si="9"/>
        <v>0</v>
      </c>
      <c r="AV51" s="43">
        <f t="shared" si="9"/>
        <v>0</v>
      </c>
      <c r="AW51" s="43">
        <f t="shared" si="9"/>
        <v>0</v>
      </c>
      <c r="AX51" s="43">
        <f t="shared" si="9"/>
        <v>0</v>
      </c>
      <c r="AY51" s="43">
        <f t="shared" si="9"/>
        <v>0</v>
      </c>
      <c r="AZ51" s="43">
        <f t="shared" si="9"/>
        <v>0</v>
      </c>
      <c r="BA51" s="43">
        <f t="shared" si="9"/>
        <v>0</v>
      </c>
      <c r="BB51" s="43">
        <f t="shared" si="9"/>
        <v>0</v>
      </c>
      <c r="BC51" s="43">
        <f t="shared" si="9"/>
        <v>0</v>
      </c>
    </row>
    <row r="53" spans="2:55" x14ac:dyDescent="0.25">
      <c r="B53" t="s">
        <v>1232</v>
      </c>
    </row>
    <row r="54" spans="2:55" x14ac:dyDescent="0.25">
      <c r="B54" s="42" t="s">
        <v>1228</v>
      </c>
    </row>
    <row r="55" spans="2:55" x14ac:dyDescent="0.25">
      <c r="B55" s="42" t="s">
        <v>1229</v>
      </c>
    </row>
    <row r="56" spans="2:55" x14ac:dyDescent="0.25">
      <c r="B56" s="42" t="s">
        <v>1230</v>
      </c>
    </row>
  </sheetData>
  <sheetProtection password="ACF5" sheet="1" objects="1" scenarios="1"/>
  <mergeCells count="1">
    <mergeCell ref="B48:B50"/>
  </mergeCells>
  <dataValidations count="1">
    <dataValidation type="list" allowBlank="1" showInputMessage="1" showErrorMessage="1" sqref="C48:C50 BF6:BF8 B6:B20">
      <formula1>$B$54:$B$56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8"/>
  <sheetViews>
    <sheetView zoomScale="60" zoomScaleNormal="60" workbookViewId="0">
      <selection activeCell="F4" sqref="F4"/>
    </sheetView>
  </sheetViews>
  <sheetFormatPr baseColWidth="10" defaultRowHeight="15" x14ac:dyDescent="0.25"/>
  <sheetData>
    <row r="1" spans="1:9" ht="21" x14ac:dyDescent="0.35">
      <c r="A1" s="206" t="s">
        <v>1194</v>
      </c>
      <c r="B1" s="3"/>
      <c r="C1" s="3"/>
      <c r="D1" s="3"/>
      <c r="E1" s="3"/>
      <c r="F1" s="3"/>
      <c r="G1" s="3"/>
      <c r="H1" s="3"/>
      <c r="I1" s="3"/>
    </row>
    <row r="3" spans="1:9" x14ac:dyDescent="0.25">
      <c r="A3" s="9" t="s">
        <v>1196</v>
      </c>
    </row>
    <row r="22" spans="1:1" x14ac:dyDescent="0.25">
      <c r="A22" t="s">
        <v>1195</v>
      </c>
    </row>
    <row r="41" spans="2:5" ht="26.25" x14ac:dyDescent="0.25">
      <c r="B41" s="13" t="s">
        <v>1</v>
      </c>
      <c r="C41" s="37" t="s">
        <v>7</v>
      </c>
      <c r="D41" s="37" t="s">
        <v>8</v>
      </c>
      <c r="E41" s="37" t="s">
        <v>10</v>
      </c>
    </row>
    <row r="42" spans="2:5" x14ac:dyDescent="0.25">
      <c r="B42" s="30">
        <v>1</v>
      </c>
      <c r="C42" s="42">
        <f>SUMIF(saisie_tps_gl!$B$9:$B$373,B42,saisie_tps_gl!D$9:D$373)</f>
        <v>0</v>
      </c>
      <c r="D42" s="42">
        <f>SUMIF(saisie_tps_gl!$B$9:$B$373,B42,saisie_tps_gl!E$9:E$373)</f>
        <v>0</v>
      </c>
      <c r="E42" s="42">
        <f>SUMIF(saisie_tps_gl!$B$9:$B$373,B42,saisie_tps_gl!G$9:G$373)</f>
        <v>0</v>
      </c>
    </row>
    <row r="43" spans="2:5" x14ac:dyDescent="0.25">
      <c r="B43" s="30">
        <v>2</v>
      </c>
      <c r="C43" s="42">
        <f>SUMIF(saisie_tps_gl!$B$9:$B$373,B43,saisie_tps_gl!D$9:D$373)</f>
        <v>0</v>
      </c>
      <c r="D43" s="42">
        <f>SUMIF(saisie_tps_gl!$B$9:$B$373,B43,saisie_tps_gl!E$9:E$373)</f>
        <v>0</v>
      </c>
      <c r="E43" s="42">
        <f>SUMIF(saisie_tps_gl!$B$9:$B$373,B43,saisie_tps_gl!G$9:G$373)</f>
        <v>0</v>
      </c>
    </row>
    <row r="44" spans="2:5" x14ac:dyDescent="0.25">
      <c r="B44" s="30">
        <v>3</v>
      </c>
      <c r="C44" s="42">
        <f>SUMIF(saisie_tps_gl!$B$9:$B$373,B44,saisie_tps_gl!D$9:D$373)</f>
        <v>0</v>
      </c>
      <c r="D44" s="42">
        <f>SUMIF(saisie_tps_gl!$B$9:$B$373,B44,saisie_tps_gl!E$9:E$373)</f>
        <v>0</v>
      </c>
      <c r="E44" s="42">
        <f>SUMIF(saisie_tps_gl!$B$9:$B$373,B44,saisie_tps_gl!G$9:G$373)</f>
        <v>0</v>
      </c>
    </row>
    <row r="45" spans="2:5" x14ac:dyDescent="0.25">
      <c r="B45" s="30">
        <v>4</v>
      </c>
      <c r="C45" s="42">
        <f>SUMIF(saisie_tps_gl!$B$9:$B$373,B45,saisie_tps_gl!D$9:D$373)</f>
        <v>0</v>
      </c>
      <c r="D45" s="42">
        <f>SUMIF(saisie_tps_gl!$B$9:$B$373,B45,saisie_tps_gl!E$9:E$373)</f>
        <v>0</v>
      </c>
      <c r="E45" s="42">
        <f>SUMIF(saisie_tps_gl!$B$9:$B$373,B45,saisie_tps_gl!G$9:G$373)</f>
        <v>0</v>
      </c>
    </row>
    <row r="46" spans="2:5" x14ac:dyDescent="0.25">
      <c r="B46" s="30">
        <v>5</v>
      </c>
      <c r="C46" s="42">
        <f>SUMIF(saisie_tps_gl!$B$9:$B$373,B46,saisie_tps_gl!D$9:D$373)</f>
        <v>0</v>
      </c>
      <c r="D46" s="42">
        <f>SUMIF(saisie_tps_gl!$B$9:$B$373,B46,saisie_tps_gl!E$9:E$373)</f>
        <v>0</v>
      </c>
      <c r="E46" s="42">
        <f>SUMIF(saisie_tps_gl!$B$9:$B$373,B46,saisie_tps_gl!G$9:G$373)</f>
        <v>0</v>
      </c>
    </row>
    <row r="47" spans="2:5" x14ac:dyDescent="0.25">
      <c r="B47" s="30">
        <v>6</v>
      </c>
      <c r="C47" s="42">
        <f>SUMIF(saisie_tps_gl!$B$9:$B$373,B47,saisie_tps_gl!D$9:D$373)</f>
        <v>0</v>
      </c>
      <c r="D47" s="42">
        <f>SUMIF(saisie_tps_gl!$B$9:$B$373,B47,saisie_tps_gl!E$9:E$373)</f>
        <v>0</v>
      </c>
      <c r="E47" s="42">
        <f>SUMIF(saisie_tps_gl!$B$9:$B$373,B47,saisie_tps_gl!G$9:G$373)</f>
        <v>0</v>
      </c>
    </row>
    <row r="48" spans="2:5" x14ac:dyDescent="0.25">
      <c r="B48" s="30">
        <v>7</v>
      </c>
      <c r="C48" s="42">
        <f>SUMIF(saisie_tps_gl!$B$9:$B$373,B48,saisie_tps_gl!D$9:D$373)</f>
        <v>0</v>
      </c>
      <c r="D48" s="42">
        <f>SUMIF(saisie_tps_gl!$B$9:$B$373,B48,saisie_tps_gl!E$9:E$373)</f>
        <v>0</v>
      </c>
      <c r="E48" s="42">
        <f>SUMIF(saisie_tps_gl!$B$9:$B$373,B48,saisie_tps_gl!G$9:G$373)</f>
        <v>0</v>
      </c>
    </row>
    <row r="49" spans="2:5" x14ac:dyDescent="0.25">
      <c r="B49" s="30">
        <v>8</v>
      </c>
      <c r="C49" s="42">
        <f>SUMIF(saisie_tps_gl!$B$9:$B$373,B49,saisie_tps_gl!D$9:D$373)</f>
        <v>0</v>
      </c>
      <c r="D49" s="42">
        <f>SUMIF(saisie_tps_gl!$B$9:$B$373,B49,saisie_tps_gl!E$9:E$373)</f>
        <v>0</v>
      </c>
      <c r="E49" s="42">
        <f>SUMIF(saisie_tps_gl!$B$9:$B$373,B49,saisie_tps_gl!G$9:G$373)</f>
        <v>0</v>
      </c>
    </row>
    <row r="50" spans="2:5" x14ac:dyDescent="0.25">
      <c r="B50" s="30">
        <v>9</v>
      </c>
      <c r="C50" s="42">
        <f>SUMIF(saisie_tps_gl!$B$9:$B$373,B50,saisie_tps_gl!D$9:D$373)</f>
        <v>0</v>
      </c>
      <c r="D50" s="42">
        <f>SUMIF(saisie_tps_gl!$B$9:$B$373,B50,saisie_tps_gl!E$9:E$373)</f>
        <v>0</v>
      </c>
      <c r="E50" s="42">
        <f>SUMIF(saisie_tps_gl!$B$9:$B$373,B50,saisie_tps_gl!G$9:G$373)</f>
        <v>0</v>
      </c>
    </row>
    <row r="51" spans="2:5" x14ac:dyDescent="0.25">
      <c r="B51" s="30">
        <v>10</v>
      </c>
      <c r="C51" s="42">
        <f>SUMIF(saisie_tps_gl!$B$9:$B$373,B51,saisie_tps_gl!D$9:D$373)</f>
        <v>0</v>
      </c>
      <c r="D51" s="42">
        <f>SUMIF(saisie_tps_gl!$B$9:$B$373,B51,saisie_tps_gl!E$9:E$373)</f>
        <v>0</v>
      </c>
      <c r="E51" s="42">
        <f>SUMIF(saisie_tps_gl!$B$9:$B$373,B51,saisie_tps_gl!G$9:G$373)</f>
        <v>0</v>
      </c>
    </row>
    <row r="52" spans="2:5" x14ac:dyDescent="0.25">
      <c r="B52" s="30">
        <v>11</v>
      </c>
      <c r="C52" s="42">
        <f>SUMIF(saisie_tps_gl!$B$9:$B$373,B52,saisie_tps_gl!D$9:D$373)</f>
        <v>0</v>
      </c>
      <c r="D52" s="42">
        <f>SUMIF(saisie_tps_gl!$B$9:$B$373,B52,saisie_tps_gl!E$9:E$373)</f>
        <v>0</v>
      </c>
      <c r="E52" s="42">
        <f>SUMIF(saisie_tps_gl!$B$9:$B$373,B52,saisie_tps_gl!G$9:G$373)</f>
        <v>0</v>
      </c>
    </row>
    <row r="53" spans="2:5" x14ac:dyDescent="0.25">
      <c r="B53" s="30">
        <v>12</v>
      </c>
      <c r="C53" s="42">
        <f>SUMIF(saisie_tps_gl!$B$9:$B$373,B53,saisie_tps_gl!D$9:D$373)</f>
        <v>0</v>
      </c>
      <c r="D53" s="42">
        <f>SUMIF(saisie_tps_gl!$B$9:$B$373,B53,saisie_tps_gl!E$9:E$373)</f>
        <v>0</v>
      </c>
      <c r="E53" s="42">
        <f>SUMIF(saisie_tps_gl!$B$9:$B$373,B53,saisie_tps_gl!G$9:G$373)</f>
        <v>0</v>
      </c>
    </row>
    <row r="54" spans="2:5" x14ac:dyDescent="0.25">
      <c r="B54" s="30">
        <v>13</v>
      </c>
      <c r="C54" s="42">
        <f>SUMIF(saisie_tps_gl!$B$9:$B$373,B54,saisie_tps_gl!D$9:D$373)</f>
        <v>0</v>
      </c>
      <c r="D54" s="42">
        <f>SUMIF(saisie_tps_gl!$B$9:$B$373,B54,saisie_tps_gl!E$9:E$373)</f>
        <v>0</v>
      </c>
      <c r="E54" s="42">
        <f>SUMIF(saisie_tps_gl!$B$9:$B$373,B54,saisie_tps_gl!G$9:G$373)</f>
        <v>0</v>
      </c>
    </row>
    <row r="55" spans="2:5" x14ac:dyDescent="0.25">
      <c r="B55" s="30">
        <v>14</v>
      </c>
      <c r="C55" s="42">
        <f>SUMIF(saisie_tps_gl!$B$9:$B$373,B55,saisie_tps_gl!D$9:D$373)</f>
        <v>0</v>
      </c>
      <c r="D55" s="42">
        <f>SUMIF(saisie_tps_gl!$B$9:$B$373,B55,saisie_tps_gl!E$9:E$373)</f>
        <v>0</v>
      </c>
      <c r="E55" s="42">
        <f>SUMIF(saisie_tps_gl!$B$9:$B$373,B55,saisie_tps_gl!G$9:G$373)</f>
        <v>0</v>
      </c>
    </row>
    <row r="56" spans="2:5" x14ac:dyDescent="0.25">
      <c r="B56" s="30">
        <v>15</v>
      </c>
      <c r="C56" s="42">
        <f>SUMIF(saisie_tps_gl!$B$9:$B$373,B56,saisie_tps_gl!D$9:D$373)</f>
        <v>0</v>
      </c>
      <c r="D56" s="42">
        <f>SUMIF(saisie_tps_gl!$B$9:$B$373,B56,saisie_tps_gl!E$9:E$373)</f>
        <v>0</v>
      </c>
      <c r="E56" s="42">
        <f>SUMIF(saisie_tps_gl!$B$9:$B$373,B56,saisie_tps_gl!G$9:G$373)</f>
        <v>0</v>
      </c>
    </row>
    <row r="57" spans="2:5" x14ac:dyDescent="0.25">
      <c r="B57" s="30">
        <v>16</v>
      </c>
      <c r="C57" s="42">
        <f>SUMIF(saisie_tps_gl!$B$9:$B$373,B57,saisie_tps_gl!D$9:D$373)</f>
        <v>0</v>
      </c>
      <c r="D57" s="42">
        <f>SUMIF(saisie_tps_gl!$B$9:$B$373,B57,saisie_tps_gl!E$9:E$373)</f>
        <v>0</v>
      </c>
      <c r="E57" s="42">
        <f>SUMIF(saisie_tps_gl!$B$9:$B$373,B57,saisie_tps_gl!G$9:G$373)</f>
        <v>0</v>
      </c>
    </row>
    <row r="58" spans="2:5" x14ac:dyDescent="0.25">
      <c r="B58" s="30">
        <v>17</v>
      </c>
      <c r="C58" s="42">
        <f>SUMIF(saisie_tps_gl!$B$9:$B$373,B58,saisie_tps_gl!D$9:D$373)</f>
        <v>0</v>
      </c>
      <c r="D58" s="42">
        <f>SUMIF(saisie_tps_gl!$B$9:$B$373,B58,saisie_tps_gl!E$9:E$373)</f>
        <v>0</v>
      </c>
      <c r="E58" s="42">
        <f>SUMIF(saisie_tps_gl!$B$9:$B$373,B58,saisie_tps_gl!G$9:G$373)</f>
        <v>0</v>
      </c>
    </row>
    <row r="59" spans="2:5" x14ac:dyDescent="0.25">
      <c r="B59" s="30">
        <v>18</v>
      </c>
      <c r="C59" s="42">
        <f>SUMIF(saisie_tps_gl!$B$9:$B$373,B59,saisie_tps_gl!D$9:D$373)</f>
        <v>0</v>
      </c>
      <c r="D59" s="42">
        <f>SUMIF(saisie_tps_gl!$B$9:$B$373,B59,saisie_tps_gl!E$9:E$373)</f>
        <v>0</v>
      </c>
      <c r="E59" s="42">
        <f>SUMIF(saisie_tps_gl!$B$9:$B$373,B59,saisie_tps_gl!G$9:G$373)</f>
        <v>0</v>
      </c>
    </row>
    <row r="60" spans="2:5" x14ac:dyDescent="0.25">
      <c r="B60" s="30">
        <v>19</v>
      </c>
      <c r="C60" s="42">
        <f>SUMIF(saisie_tps_gl!$B$9:$B$373,B60,saisie_tps_gl!D$9:D$373)</f>
        <v>0</v>
      </c>
      <c r="D60" s="42">
        <f>SUMIF(saisie_tps_gl!$B$9:$B$373,B60,saisie_tps_gl!E$9:E$373)</f>
        <v>0</v>
      </c>
      <c r="E60" s="42">
        <f>SUMIF(saisie_tps_gl!$B$9:$B$373,B60,saisie_tps_gl!G$9:G$373)</f>
        <v>0</v>
      </c>
    </row>
    <row r="61" spans="2:5" x14ac:dyDescent="0.25">
      <c r="B61" s="30">
        <v>20</v>
      </c>
      <c r="C61" s="42">
        <f>SUMIF(saisie_tps_gl!$B$9:$B$373,B61,saisie_tps_gl!D$9:D$373)</f>
        <v>0</v>
      </c>
      <c r="D61" s="42">
        <f>SUMIF(saisie_tps_gl!$B$9:$B$373,B61,saisie_tps_gl!E$9:E$373)</f>
        <v>0</v>
      </c>
      <c r="E61" s="42">
        <f>SUMIF(saisie_tps_gl!$B$9:$B$373,B61,saisie_tps_gl!G$9:G$373)</f>
        <v>0</v>
      </c>
    </row>
    <row r="62" spans="2:5" x14ac:dyDescent="0.25">
      <c r="B62" s="30">
        <v>21</v>
      </c>
      <c r="C62" s="42">
        <f>SUMIF(saisie_tps_gl!$B$9:$B$373,B62,saisie_tps_gl!D$9:D$373)</f>
        <v>0</v>
      </c>
      <c r="D62" s="42">
        <f>SUMIF(saisie_tps_gl!$B$9:$B$373,B62,saisie_tps_gl!E$9:E$373)</f>
        <v>0</v>
      </c>
      <c r="E62" s="42">
        <f>SUMIF(saisie_tps_gl!$B$9:$B$373,B62,saisie_tps_gl!G$9:G$373)</f>
        <v>0</v>
      </c>
    </row>
    <row r="63" spans="2:5" x14ac:dyDescent="0.25">
      <c r="B63" s="30">
        <v>22</v>
      </c>
      <c r="C63" s="42">
        <f>SUMIF(saisie_tps_gl!$B$9:$B$373,B63,saisie_tps_gl!D$9:D$373)</f>
        <v>0</v>
      </c>
      <c r="D63" s="42">
        <f>SUMIF(saisie_tps_gl!$B$9:$B$373,B63,saisie_tps_gl!E$9:E$373)</f>
        <v>0</v>
      </c>
      <c r="E63" s="42">
        <f>SUMIF(saisie_tps_gl!$B$9:$B$373,B63,saisie_tps_gl!G$9:G$373)</f>
        <v>0</v>
      </c>
    </row>
    <row r="64" spans="2:5" x14ac:dyDescent="0.25">
      <c r="B64" s="30">
        <v>23</v>
      </c>
      <c r="C64" s="42">
        <f>SUMIF(saisie_tps_gl!$B$9:$B$373,B64,saisie_tps_gl!D$9:D$373)</f>
        <v>0</v>
      </c>
      <c r="D64" s="42">
        <f>SUMIF(saisie_tps_gl!$B$9:$B$373,B64,saisie_tps_gl!E$9:E$373)</f>
        <v>0</v>
      </c>
      <c r="E64" s="42">
        <f>SUMIF(saisie_tps_gl!$B$9:$B$373,B64,saisie_tps_gl!G$9:G$373)</f>
        <v>0</v>
      </c>
    </row>
    <row r="65" spans="2:5" x14ac:dyDescent="0.25">
      <c r="B65" s="30">
        <v>24</v>
      </c>
      <c r="C65" s="42">
        <f>SUMIF(saisie_tps_gl!$B$9:$B$373,B65,saisie_tps_gl!D$9:D$373)</f>
        <v>0</v>
      </c>
      <c r="D65" s="42">
        <f>SUMIF(saisie_tps_gl!$B$9:$B$373,B65,saisie_tps_gl!E$9:E$373)</f>
        <v>0</v>
      </c>
      <c r="E65" s="42">
        <f>SUMIF(saisie_tps_gl!$B$9:$B$373,B65,saisie_tps_gl!G$9:G$373)</f>
        <v>0</v>
      </c>
    </row>
    <row r="66" spans="2:5" x14ac:dyDescent="0.25">
      <c r="B66" s="30">
        <v>25</v>
      </c>
      <c r="C66" s="42">
        <f>SUMIF(saisie_tps_gl!$B$9:$B$373,B66,saisie_tps_gl!D$9:D$373)</f>
        <v>0</v>
      </c>
      <c r="D66" s="42">
        <f>SUMIF(saisie_tps_gl!$B$9:$B$373,B66,saisie_tps_gl!E$9:E$373)</f>
        <v>0</v>
      </c>
      <c r="E66" s="42">
        <f>SUMIF(saisie_tps_gl!$B$9:$B$373,B66,saisie_tps_gl!G$9:G$373)</f>
        <v>0</v>
      </c>
    </row>
    <row r="67" spans="2:5" x14ac:dyDescent="0.25">
      <c r="B67" s="30">
        <v>26</v>
      </c>
      <c r="C67" s="42">
        <f>SUMIF(saisie_tps_gl!$B$9:$B$373,B67,saisie_tps_gl!D$9:D$373)</f>
        <v>0</v>
      </c>
      <c r="D67" s="42">
        <f>SUMIF(saisie_tps_gl!$B$9:$B$373,B67,saisie_tps_gl!E$9:E$373)</f>
        <v>0</v>
      </c>
      <c r="E67" s="42">
        <f>SUMIF(saisie_tps_gl!$B$9:$B$373,B67,saisie_tps_gl!G$9:G$373)</f>
        <v>0</v>
      </c>
    </row>
    <row r="68" spans="2:5" x14ac:dyDescent="0.25">
      <c r="B68" s="30">
        <v>27</v>
      </c>
      <c r="C68" s="42">
        <f>SUMIF(saisie_tps_gl!$B$9:$B$373,B68,saisie_tps_gl!D$9:D$373)</f>
        <v>0</v>
      </c>
      <c r="D68" s="42">
        <f>SUMIF(saisie_tps_gl!$B$9:$B$373,B68,saisie_tps_gl!E$9:E$373)</f>
        <v>0</v>
      </c>
      <c r="E68" s="42">
        <f>SUMIF(saisie_tps_gl!$B$9:$B$373,B68,saisie_tps_gl!G$9:G$373)</f>
        <v>0</v>
      </c>
    </row>
    <row r="69" spans="2:5" x14ac:dyDescent="0.25">
      <c r="B69" s="30">
        <v>28</v>
      </c>
      <c r="C69" s="42">
        <f>SUMIF(saisie_tps_gl!$B$9:$B$373,B69,saisie_tps_gl!D$9:D$373)</f>
        <v>0</v>
      </c>
      <c r="D69" s="42">
        <f>SUMIF(saisie_tps_gl!$B$9:$B$373,B69,saisie_tps_gl!E$9:E$373)</f>
        <v>0</v>
      </c>
      <c r="E69" s="42">
        <f>SUMIF(saisie_tps_gl!$B$9:$B$373,B69,saisie_tps_gl!G$9:G$373)</f>
        <v>0</v>
      </c>
    </row>
    <row r="70" spans="2:5" x14ac:dyDescent="0.25">
      <c r="B70" s="30">
        <v>29</v>
      </c>
      <c r="C70" s="42">
        <f>SUMIF(saisie_tps_gl!$B$9:$B$373,B70,saisie_tps_gl!D$9:D$373)</f>
        <v>0</v>
      </c>
      <c r="D70" s="42">
        <f>SUMIF(saisie_tps_gl!$B$9:$B$373,B70,saisie_tps_gl!E$9:E$373)</f>
        <v>0</v>
      </c>
      <c r="E70" s="42">
        <f>SUMIF(saisie_tps_gl!$B$9:$B$373,B70,saisie_tps_gl!G$9:G$373)</f>
        <v>0</v>
      </c>
    </row>
    <row r="71" spans="2:5" x14ac:dyDescent="0.25">
      <c r="B71" s="30">
        <v>30</v>
      </c>
      <c r="C71" s="42">
        <f>SUMIF(saisie_tps_gl!$B$9:$B$373,B71,saisie_tps_gl!D$9:D$373)</f>
        <v>0</v>
      </c>
      <c r="D71" s="42">
        <f>SUMIF(saisie_tps_gl!$B$9:$B$373,B71,saisie_tps_gl!E$9:E$373)</f>
        <v>0</v>
      </c>
      <c r="E71" s="42">
        <f>SUMIF(saisie_tps_gl!$B$9:$B$373,B71,saisie_tps_gl!G$9:G$373)</f>
        <v>0</v>
      </c>
    </row>
    <row r="72" spans="2:5" x14ac:dyDescent="0.25">
      <c r="B72" s="30">
        <v>31</v>
      </c>
      <c r="C72" s="42">
        <f>SUMIF(saisie_tps_gl!$B$9:$B$373,B72,saisie_tps_gl!D$9:D$373)</f>
        <v>0</v>
      </c>
      <c r="D72" s="42">
        <f>SUMIF(saisie_tps_gl!$B$9:$B$373,B72,saisie_tps_gl!E$9:E$373)</f>
        <v>0</v>
      </c>
      <c r="E72" s="42">
        <f>SUMIF(saisie_tps_gl!$B$9:$B$373,B72,saisie_tps_gl!G$9:G$373)</f>
        <v>0</v>
      </c>
    </row>
    <row r="73" spans="2:5" x14ac:dyDescent="0.25">
      <c r="B73" s="30">
        <v>32</v>
      </c>
      <c r="C73" s="42">
        <f>SUMIF(saisie_tps_gl!$B$9:$B$373,B73,saisie_tps_gl!D$9:D$373)</f>
        <v>0</v>
      </c>
      <c r="D73" s="42">
        <f>SUMIF(saisie_tps_gl!$B$9:$B$373,B73,saisie_tps_gl!E$9:E$373)</f>
        <v>0</v>
      </c>
      <c r="E73" s="42">
        <f>SUMIF(saisie_tps_gl!$B$9:$B$373,B73,saisie_tps_gl!G$9:G$373)</f>
        <v>0</v>
      </c>
    </row>
    <row r="74" spans="2:5" x14ac:dyDescent="0.25">
      <c r="B74" s="30">
        <v>33</v>
      </c>
      <c r="C74" s="42">
        <f>SUMIF(saisie_tps_gl!$B$9:$B$373,B74,saisie_tps_gl!D$9:D$373)</f>
        <v>0</v>
      </c>
      <c r="D74" s="42">
        <f>SUMIF(saisie_tps_gl!$B$9:$B$373,B74,saisie_tps_gl!E$9:E$373)</f>
        <v>0</v>
      </c>
      <c r="E74" s="42">
        <f>SUMIF(saisie_tps_gl!$B$9:$B$373,B74,saisie_tps_gl!G$9:G$373)</f>
        <v>0</v>
      </c>
    </row>
    <row r="75" spans="2:5" x14ac:dyDescent="0.25">
      <c r="B75" s="30">
        <v>34</v>
      </c>
      <c r="C75" s="42">
        <f>SUMIF(saisie_tps_gl!$B$9:$B$373,B75,saisie_tps_gl!D$9:D$373)</f>
        <v>0</v>
      </c>
      <c r="D75" s="42">
        <f>SUMIF(saisie_tps_gl!$B$9:$B$373,B75,saisie_tps_gl!E$9:E$373)</f>
        <v>0</v>
      </c>
      <c r="E75" s="42">
        <f>SUMIF(saisie_tps_gl!$B$9:$B$373,B75,saisie_tps_gl!G$9:G$373)</f>
        <v>0</v>
      </c>
    </row>
    <row r="76" spans="2:5" x14ac:dyDescent="0.25">
      <c r="B76" s="30">
        <v>35</v>
      </c>
      <c r="C76" s="42">
        <f>SUMIF(saisie_tps_gl!$B$9:$B$373,B76,saisie_tps_gl!D$9:D$373)</f>
        <v>0</v>
      </c>
      <c r="D76" s="42">
        <f>SUMIF(saisie_tps_gl!$B$9:$B$373,B76,saisie_tps_gl!E$9:E$373)</f>
        <v>0</v>
      </c>
      <c r="E76" s="42">
        <f>SUMIF(saisie_tps_gl!$B$9:$B$373,B76,saisie_tps_gl!G$9:G$373)</f>
        <v>0</v>
      </c>
    </row>
    <row r="77" spans="2:5" x14ac:dyDescent="0.25">
      <c r="B77" s="30">
        <v>36</v>
      </c>
      <c r="C77" s="42">
        <f>SUMIF(saisie_tps_gl!$B$9:$B$373,B77,saisie_tps_gl!D$9:D$373)</f>
        <v>0</v>
      </c>
      <c r="D77" s="42">
        <f>SUMIF(saisie_tps_gl!$B$9:$B$373,B77,saisie_tps_gl!E$9:E$373)</f>
        <v>0</v>
      </c>
      <c r="E77" s="42">
        <f>SUMIF(saisie_tps_gl!$B$9:$B$373,B77,saisie_tps_gl!G$9:G$373)</f>
        <v>0</v>
      </c>
    </row>
    <row r="78" spans="2:5" x14ac:dyDescent="0.25">
      <c r="B78" s="30">
        <v>37</v>
      </c>
      <c r="C78" s="42">
        <f>SUMIF(saisie_tps_gl!$B$9:$B$373,B78,saisie_tps_gl!D$9:D$373)</f>
        <v>0</v>
      </c>
      <c r="D78" s="42">
        <f>SUMIF(saisie_tps_gl!$B$9:$B$373,B78,saisie_tps_gl!E$9:E$373)</f>
        <v>0</v>
      </c>
      <c r="E78" s="42">
        <f>SUMIF(saisie_tps_gl!$B$9:$B$373,B78,saisie_tps_gl!G$9:G$373)</f>
        <v>0</v>
      </c>
    </row>
    <row r="79" spans="2:5" x14ac:dyDescent="0.25">
      <c r="B79" s="30">
        <v>38</v>
      </c>
      <c r="C79" s="42">
        <f>SUMIF(saisie_tps_gl!$B$9:$B$373,B79,saisie_tps_gl!D$9:D$373)</f>
        <v>0</v>
      </c>
      <c r="D79" s="42">
        <f>SUMIF(saisie_tps_gl!$B$9:$B$373,B79,saisie_tps_gl!E$9:E$373)</f>
        <v>0</v>
      </c>
      <c r="E79" s="42">
        <f>SUMIF(saisie_tps_gl!$B$9:$B$373,B79,saisie_tps_gl!G$9:G$373)</f>
        <v>0</v>
      </c>
    </row>
    <row r="80" spans="2:5" x14ac:dyDescent="0.25">
      <c r="B80" s="30">
        <v>39</v>
      </c>
      <c r="C80" s="42">
        <f>SUMIF(saisie_tps_gl!$B$9:$B$373,B80,saisie_tps_gl!D$9:D$373)</f>
        <v>0</v>
      </c>
      <c r="D80" s="42">
        <f>SUMIF(saisie_tps_gl!$B$9:$B$373,B80,saisie_tps_gl!E$9:E$373)</f>
        <v>0</v>
      </c>
      <c r="E80" s="42">
        <f>SUMIF(saisie_tps_gl!$B$9:$B$373,B80,saisie_tps_gl!G$9:G$373)</f>
        <v>0</v>
      </c>
    </row>
    <row r="81" spans="2:54" x14ac:dyDescent="0.25">
      <c r="B81" s="30">
        <v>40</v>
      </c>
      <c r="C81" s="42">
        <f>SUMIF(saisie_tps_gl!$B$9:$B$373,B81,saisie_tps_gl!D$9:D$373)</f>
        <v>0</v>
      </c>
      <c r="D81" s="42">
        <f>SUMIF(saisie_tps_gl!$B$9:$B$373,B81,saisie_tps_gl!E$9:E$373)</f>
        <v>0</v>
      </c>
      <c r="E81" s="42">
        <f>SUMIF(saisie_tps_gl!$B$9:$B$373,B81,saisie_tps_gl!G$9:G$373)</f>
        <v>0</v>
      </c>
    </row>
    <row r="82" spans="2:54" x14ac:dyDescent="0.25">
      <c r="B82" s="30">
        <v>41</v>
      </c>
      <c r="C82" s="42">
        <f>SUMIF(saisie_tps_gl!$B$9:$B$373,B82,saisie_tps_gl!D$9:D$373)</f>
        <v>0</v>
      </c>
      <c r="D82" s="42">
        <f>SUMIF(saisie_tps_gl!$B$9:$B$373,B82,saisie_tps_gl!E$9:E$373)</f>
        <v>0</v>
      </c>
      <c r="E82" s="42">
        <f>SUMIF(saisie_tps_gl!$B$9:$B$373,B82,saisie_tps_gl!G$9:G$373)</f>
        <v>0</v>
      </c>
    </row>
    <row r="83" spans="2:54" x14ac:dyDescent="0.25">
      <c r="B83" s="30">
        <v>42</v>
      </c>
      <c r="C83" s="42">
        <f>SUMIF(saisie_tps_gl!$B$9:$B$373,B83,saisie_tps_gl!D$9:D$373)</f>
        <v>0</v>
      </c>
      <c r="D83" s="42">
        <f>SUMIF(saisie_tps_gl!$B$9:$B$373,B83,saisie_tps_gl!E$9:E$373)</f>
        <v>0</v>
      </c>
      <c r="E83" s="42">
        <f>SUMIF(saisie_tps_gl!$B$9:$B$373,B83,saisie_tps_gl!G$9:G$373)</f>
        <v>0</v>
      </c>
    </row>
    <row r="84" spans="2:54" x14ac:dyDescent="0.25">
      <c r="B84" s="30">
        <v>43</v>
      </c>
      <c r="C84" s="42">
        <f>SUMIF(saisie_tps_gl!$B$9:$B$373,B84,saisie_tps_gl!D$9:D$373)</f>
        <v>0</v>
      </c>
      <c r="D84" s="42">
        <f>SUMIF(saisie_tps_gl!$B$9:$B$373,B84,saisie_tps_gl!E$9:E$373)</f>
        <v>0</v>
      </c>
      <c r="E84" s="42">
        <f>SUMIF(saisie_tps_gl!$B$9:$B$373,B84,saisie_tps_gl!G$9:G$373)</f>
        <v>0</v>
      </c>
    </row>
    <row r="85" spans="2:54" x14ac:dyDescent="0.25">
      <c r="B85" s="30">
        <v>44</v>
      </c>
      <c r="C85" s="42">
        <f>SUMIF(saisie_tps_gl!$B$9:$B$373,B85,saisie_tps_gl!D$9:D$373)</f>
        <v>0</v>
      </c>
      <c r="D85" s="42">
        <f>SUMIF(saisie_tps_gl!$B$9:$B$373,B85,saisie_tps_gl!E$9:E$373)</f>
        <v>0</v>
      </c>
      <c r="E85" s="42">
        <f>SUMIF(saisie_tps_gl!$B$9:$B$373,B85,saisie_tps_gl!G$9:G$373)</f>
        <v>0</v>
      </c>
    </row>
    <row r="86" spans="2:54" x14ac:dyDescent="0.25">
      <c r="B86" s="30">
        <v>45</v>
      </c>
      <c r="C86" s="42">
        <f>SUMIF(saisie_tps_gl!$B$9:$B$373,B86,saisie_tps_gl!D$9:D$373)</f>
        <v>0</v>
      </c>
      <c r="D86" s="42">
        <f>SUMIF(saisie_tps_gl!$B$9:$B$373,B86,saisie_tps_gl!E$9:E$373)</f>
        <v>0</v>
      </c>
      <c r="E86" s="42">
        <f>SUMIF(saisie_tps_gl!$B$9:$B$373,B86,saisie_tps_gl!G$9:G$373)</f>
        <v>0</v>
      </c>
    </row>
    <row r="87" spans="2:54" x14ac:dyDescent="0.25">
      <c r="B87" s="30">
        <v>46</v>
      </c>
      <c r="C87" s="42">
        <f>SUMIF(saisie_tps_gl!$B$9:$B$373,B87,saisie_tps_gl!D$9:D$373)</f>
        <v>0</v>
      </c>
      <c r="D87" s="42">
        <f>SUMIF(saisie_tps_gl!$B$9:$B$373,B87,saisie_tps_gl!E$9:E$373)</f>
        <v>0</v>
      </c>
      <c r="E87" s="42">
        <f>SUMIF(saisie_tps_gl!$B$9:$B$373,B87,saisie_tps_gl!G$9:G$373)</f>
        <v>0</v>
      </c>
    </row>
    <row r="88" spans="2:54" x14ac:dyDescent="0.25">
      <c r="B88" s="30">
        <v>47</v>
      </c>
      <c r="C88" s="42">
        <f>SUMIF(saisie_tps_gl!$B$9:$B$373,B88,saisie_tps_gl!D$9:D$373)</f>
        <v>0</v>
      </c>
      <c r="D88" s="42">
        <f>SUMIF(saisie_tps_gl!$B$9:$B$373,B88,saisie_tps_gl!E$9:E$373)</f>
        <v>0</v>
      </c>
      <c r="E88" s="42">
        <f>SUMIF(saisie_tps_gl!$B$9:$B$373,B88,saisie_tps_gl!G$9:G$373)</f>
        <v>0</v>
      </c>
    </row>
    <row r="89" spans="2:54" x14ac:dyDescent="0.25">
      <c r="B89" s="30">
        <v>48</v>
      </c>
      <c r="C89" s="42">
        <f>SUMIF(saisie_tps_gl!$B$9:$B$373,B89,saisie_tps_gl!D$9:D$373)</f>
        <v>0</v>
      </c>
      <c r="D89" s="42">
        <f>SUMIF(saisie_tps_gl!$B$9:$B$373,B89,saisie_tps_gl!E$9:E$373)</f>
        <v>0</v>
      </c>
      <c r="E89" s="42">
        <f>SUMIF(saisie_tps_gl!$B$9:$B$373,B89,saisie_tps_gl!G$9:G$373)</f>
        <v>0</v>
      </c>
    </row>
    <row r="90" spans="2:54" x14ac:dyDescent="0.25">
      <c r="B90" s="30">
        <v>49</v>
      </c>
      <c r="C90" s="42">
        <f>SUMIF(saisie_tps_gl!$B$9:$B$373,B90,saisie_tps_gl!D$9:D$373)</f>
        <v>0</v>
      </c>
      <c r="D90" s="42">
        <f>SUMIF(saisie_tps_gl!$B$9:$B$373,B90,saisie_tps_gl!E$9:E$373)</f>
        <v>0</v>
      </c>
      <c r="E90" s="42">
        <f>SUMIF(saisie_tps_gl!$B$9:$B$373,B90,saisie_tps_gl!G$9:G$373)</f>
        <v>0</v>
      </c>
    </row>
    <row r="91" spans="2:54" x14ac:dyDescent="0.25">
      <c r="B91" s="30">
        <v>50</v>
      </c>
      <c r="C91" s="42">
        <f>SUMIF(saisie_tps_gl!$B$9:$B$373,B91,saisie_tps_gl!D$9:D$373)</f>
        <v>0</v>
      </c>
      <c r="D91" s="42">
        <f>SUMIF(saisie_tps_gl!$B$9:$B$373,B91,saisie_tps_gl!E$9:E$373)</f>
        <v>0</v>
      </c>
      <c r="E91" s="42">
        <f>SUMIF(saisie_tps_gl!$B$9:$B$373,B91,saisie_tps_gl!G$9:G$373)</f>
        <v>0</v>
      </c>
    </row>
    <row r="92" spans="2:54" x14ac:dyDescent="0.25">
      <c r="B92" s="30">
        <v>51</v>
      </c>
      <c r="C92" s="42">
        <f>SUMIF(saisie_tps_gl!$B$9:$B$373,B92,saisie_tps_gl!D$9:D$373)</f>
        <v>0</v>
      </c>
      <c r="D92" s="42">
        <f>SUMIF(saisie_tps_gl!$B$9:$B$373,B92,saisie_tps_gl!E$9:E$373)</f>
        <v>0</v>
      </c>
      <c r="E92" s="42">
        <f>SUMIF(saisie_tps_gl!$B$9:$B$373,B92,saisie_tps_gl!G$9:G$373)</f>
        <v>0</v>
      </c>
    </row>
    <row r="93" spans="2:54" x14ac:dyDescent="0.25">
      <c r="B93" s="30">
        <v>52</v>
      </c>
      <c r="C93" s="42">
        <f>SUMIF(saisie_tps_gl!$B$9:$B$373,B93,saisie_tps_gl!D$9:D$373)</f>
        <v>0</v>
      </c>
      <c r="D93" s="42">
        <f>SUMIF(saisie_tps_gl!$B$9:$B$373,B93,saisie_tps_gl!E$9:E$373)</f>
        <v>0</v>
      </c>
      <c r="E93" s="42">
        <f>SUMIF(saisie_tps_gl!$B$9:$B$373,B93,saisie_tps_gl!G$9:G$373)</f>
        <v>0</v>
      </c>
    </row>
    <row r="95" spans="2:54" x14ac:dyDescent="0.25">
      <c r="B95" s="13" t="s">
        <v>1</v>
      </c>
      <c r="C95" s="30">
        <v>1</v>
      </c>
      <c r="D95" s="30">
        <v>2</v>
      </c>
      <c r="E95" s="30">
        <v>3</v>
      </c>
      <c r="F95" s="30">
        <v>4</v>
      </c>
      <c r="G95" s="30">
        <v>5</v>
      </c>
      <c r="H95" s="30">
        <v>6</v>
      </c>
      <c r="I95" s="30">
        <v>7</v>
      </c>
      <c r="J95" s="30">
        <v>8</v>
      </c>
      <c r="K95" s="30">
        <v>9</v>
      </c>
      <c r="L95" s="30">
        <v>10</v>
      </c>
      <c r="M95" s="30">
        <v>11</v>
      </c>
      <c r="N95" s="30">
        <v>12</v>
      </c>
      <c r="O95" s="30">
        <v>13</v>
      </c>
      <c r="P95" s="30">
        <v>14</v>
      </c>
      <c r="Q95" s="30">
        <v>15</v>
      </c>
      <c r="R95" s="30">
        <v>16</v>
      </c>
      <c r="S95" s="30">
        <v>17</v>
      </c>
      <c r="T95" s="30">
        <v>18</v>
      </c>
      <c r="U95" s="30">
        <v>19</v>
      </c>
      <c r="V95" s="30">
        <v>20</v>
      </c>
      <c r="W95" s="30">
        <v>21</v>
      </c>
      <c r="X95" s="30">
        <v>22</v>
      </c>
      <c r="Y95" s="30">
        <v>23</v>
      </c>
      <c r="Z95" s="30">
        <v>24</v>
      </c>
      <c r="AA95" s="30">
        <v>25</v>
      </c>
      <c r="AB95" s="30">
        <v>26</v>
      </c>
      <c r="AC95" s="30">
        <v>27</v>
      </c>
      <c r="AD95" s="30">
        <v>28</v>
      </c>
      <c r="AE95" s="30">
        <v>29</v>
      </c>
      <c r="AF95" s="30">
        <v>30</v>
      </c>
      <c r="AG95" s="30">
        <v>31</v>
      </c>
      <c r="AH95" s="30">
        <v>32</v>
      </c>
      <c r="AI95" s="30">
        <v>33</v>
      </c>
      <c r="AJ95" s="30">
        <v>34</v>
      </c>
      <c r="AK95" s="30">
        <v>35</v>
      </c>
      <c r="AL95" s="30">
        <v>36</v>
      </c>
      <c r="AM95" s="30">
        <v>37</v>
      </c>
      <c r="AN95" s="30">
        <v>38</v>
      </c>
      <c r="AO95" s="30">
        <v>39</v>
      </c>
      <c r="AP95" s="30">
        <v>40</v>
      </c>
      <c r="AQ95" s="30">
        <v>41</v>
      </c>
      <c r="AR95" s="30">
        <v>42</v>
      </c>
      <c r="AS95" s="30">
        <v>43</v>
      </c>
      <c r="AT95" s="30">
        <v>44</v>
      </c>
      <c r="AU95" s="30">
        <v>45</v>
      </c>
      <c r="AV95" s="30">
        <v>46</v>
      </c>
      <c r="AW95" s="30">
        <v>47</v>
      </c>
      <c r="AX95" s="30">
        <v>48</v>
      </c>
      <c r="AY95" s="30">
        <v>49</v>
      </c>
      <c r="AZ95" s="30">
        <v>50</v>
      </c>
      <c r="BA95" s="30">
        <v>51</v>
      </c>
      <c r="BB95" s="30">
        <v>52</v>
      </c>
    </row>
    <row r="96" spans="2:54" ht="26.25" x14ac:dyDescent="0.25">
      <c r="B96" s="76" t="s">
        <v>7</v>
      </c>
      <c r="C96" s="38">
        <f>SUMIF(saisie_tps_gl!$B$9:$B$373,C95,saisie_tps_gl!D$9:D$373)</f>
        <v>0</v>
      </c>
      <c r="D96" s="38">
        <f>SUMIF(saisie_tps_gl!$B$9:$B$373,D95,saisie_tps_gl!D$9:D$373)</f>
        <v>0</v>
      </c>
      <c r="E96" s="38">
        <f>SUMIF(saisie_tps_gl!$B$9:$B$373,E95,saisie_tps_gl!D$9:D$373)</f>
        <v>0</v>
      </c>
      <c r="F96" s="38">
        <f>SUMIF(saisie_tps_gl!$B$9:$B$373,F95,saisie_tps_gl!D$9:D$373)</f>
        <v>0</v>
      </c>
      <c r="G96" s="38">
        <f>SUMIF(saisie_tps_gl!$B$9:$B$373,G95,saisie_tps_gl!D$9:D$373)</f>
        <v>0</v>
      </c>
      <c r="H96" s="38">
        <f>SUMIF(saisie_tps_gl!$B$9:$B$373,H95,saisie_tps_gl!D$9:D$373)</f>
        <v>0</v>
      </c>
      <c r="I96" s="38">
        <f>SUMIF(saisie_tps_gl!$B$9:$B$373,I95,saisie_tps_gl!D$9:D$373)</f>
        <v>0</v>
      </c>
      <c r="J96" s="38">
        <f>SUMIF(saisie_tps_gl!$B$9:$B$373,J95,saisie_tps_gl!D$9:D$373)</f>
        <v>0</v>
      </c>
      <c r="K96" s="38">
        <f>SUMIF(saisie_tps_gl!$B$9:$B$373,K95,saisie_tps_gl!D$9:D$373)</f>
        <v>0</v>
      </c>
      <c r="L96" s="38">
        <f>SUMIF(saisie_tps_gl!$B$9:$B$373,L95,saisie_tps_gl!D$9:D$373)</f>
        <v>0</v>
      </c>
      <c r="M96" s="38">
        <f>SUMIF(saisie_tps_gl!$B$9:$B$373,M95,saisie_tps_gl!D$9:D$373)</f>
        <v>0</v>
      </c>
      <c r="N96" s="38">
        <f>SUMIF(saisie_tps_gl!$B$9:$B$373,N95,saisie_tps_gl!D$9:D$373)</f>
        <v>0</v>
      </c>
      <c r="O96" s="38">
        <f>SUMIF(saisie_tps_gl!$B$9:$B$373,O95,saisie_tps_gl!D$9:D$373)</f>
        <v>0</v>
      </c>
      <c r="P96" s="38">
        <f>SUMIF(saisie_tps_gl!$B$9:$B$373,P95,saisie_tps_gl!D$9:D$373)</f>
        <v>0</v>
      </c>
      <c r="Q96" s="38">
        <f>SUMIF(saisie_tps_gl!$B$9:$B$373,Q95,saisie_tps_gl!D$9:D$373)</f>
        <v>0</v>
      </c>
      <c r="R96" s="38">
        <f>SUMIF(saisie_tps_gl!$B$9:$B$373,R95,saisie_tps_gl!D$9:D$373)</f>
        <v>0</v>
      </c>
      <c r="S96" s="38">
        <f>SUMIF(saisie_tps_gl!$B$9:$B$373,S95,saisie_tps_gl!D$9:D$373)</f>
        <v>0</v>
      </c>
      <c r="T96" s="38">
        <f>SUMIF(saisie_tps_gl!$B$9:$B$373,T95,saisie_tps_gl!D$9:D$373)</f>
        <v>0</v>
      </c>
      <c r="U96" s="38">
        <f>SUMIF(saisie_tps_gl!$B$9:$B$373,U95,saisie_tps_gl!D$9:D$373)</f>
        <v>0</v>
      </c>
      <c r="V96" s="38">
        <f>SUMIF(saisie_tps_gl!$B$9:$B$373,V95,saisie_tps_gl!D$9:D$373)</f>
        <v>0</v>
      </c>
      <c r="W96" s="38">
        <f>SUMIF(saisie_tps_gl!$B$9:$B$373,W95,saisie_tps_gl!D$9:D$373)</f>
        <v>0</v>
      </c>
      <c r="X96" s="38">
        <f>SUMIF(saisie_tps_gl!$B$9:$B$373,X95,saisie_tps_gl!D$9:D$373)</f>
        <v>0</v>
      </c>
      <c r="Y96" s="38">
        <f>SUMIF(saisie_tps_gl!$B$9:$B$373,Y95,saisie_tps_gl!D$9:D$373)</f>
        <v>0</v>
      </c>
      <c r="Z96" s="38">
        <f>SUMIF(saisie_tps_gl!$B$9:$B$373,Z95,saisie_tps_gl!D$9:D$373)</f>
        <v>0</v>
      </c>
      <c r="AA96" s="38">
        <f>SUMIF(saisie_tps_gl!$B$9:$B$373,AA95,saisie_tps_gl!D$9:D$373)</f>
        <v>0</v>
      </c>
      <c r="AB96" s="38">
        <f>SUMIF(saisie_tps_gl!$B$9:$B$373,AB95,saisie_tps_gl!D$9:D$373)</f>
        <v>0</v>
      </c>
      <c r="AC96" s="38">
        <f>SUMIF(saisie_tps_gl!$B$9:$B$373,AC95,saisie_tps_gl!D$9:D$373)</f>
        <v>0</v>
      </c>
      <c r="AD96" s="38">
        <f>SUMIF(saisie_tps_gl!$B$9:$B$373,AD95,saisie_tps_gl!D$9:D$373)</f>
        <v>0</v>
      </c>
      <c r="AE96" s="38">
        <f>SUMIF(saisie_tps_gl!$B$9:$B$373,AE95,saisie_tps_gl!D$9:D$373)</f>
        <v>0</v>
      </c>
      <c r="AF96" s="38">
        <f>SUMIF(saisie_tps_gl!$B$9:$B$373,AF95,saisie_tps_gl!D$9:D$373)</f>
        <v>0</v>
      </c>
      <c r="AG96" s="38">
        <f>SUMIF(saisie_tps_gl!$B$9:$B$373,AG95,saisie_tps_gl!D$9:D$373)</f>
        <v>0</v>
      </c>
      <c r="AH96" s="38">
        <f>SUMIF(saisie_tps_gl!$B$9:$B$373,AH95,saisie_tps_gl!D$9:D$373)</f>
        <v>0</v>
      </c>
      <c r="AI96" s="38">
        <f>SUMIF(saisie_tps_gl!$B$9:$B$373,AI95,saisie_tps_gl!D$9:D$373)</f>
        <v>0</v>
      </c>
      <c r="AJ96" s="38">
        <f>SUMIF(saisie_tps_gl!$B$9:$B$373,AJ95,saisie_tps_gl!D$9:D$373)</f>
        <v>0</v>
      </c>
      <c r="AK96" s="38">
        <f>SUMIF(saisie_tps_gl!$B$9:$B$373,AK95,saisie_tps_gl!D$9:D$373)</f>
        <v>0</v>
      </c>
      <c r="AL96" s="38">
        <f>SUMIF(saisie_tps_gl!$B$9:$B$373,AL95,saisie_tps_gl!D$9:D$373)</f>
        <v>0</v>
      </c>
      <c r="AM96" s="38">
        <f>SUMIF(saisie_tps_gl!$B$9:$B$373,AM95,saisie_tps_gl!D$9:D$373)</f>
        <v>0</v>
      </c>
      <c r="AN96" s="38">
        <f>SUMIF(saisie_tps_gl!$B$9:$B$373,AN95,saisie_tps_gl!D$9:D$373)</f>
        <v>0</v>
      </c>
      <c r="AO96" s="38">
        <f>SUMIF(saisie_tps_gl!$B$9:$B$373,AO95,saisie_tps_gl!D$9:D$373)</f>
        <v>0</v>
      </c>
      <c r="AP96" s="38">
        <f>SUMIF(saisie_tps_gl!$B$9:$B$373,AP95,saisie_tps_gl!D$9:D$373)</f>
        <v>0</v>
      </c>
      <c r="AQ96" s="38">
        <f>SUMIF(saisie_tps_gl!$B$9:$B$373,AQ95,saisie_tps_gl!D$9:D$373)</f>
        <v>0</v>
      </c>
      <c r="AR96" s="38">
        <f>SUMIF(saisie_tps_gl!$B$9:$B$373,AR95,saisie_tps_gl!D$9:D$373)</f>
        <v>0</v>
      </c>
      <c r="AS96" s="38">
        <f>SUMIF(saisie_tps_gl!$B$9:$B$373,AS95,saisie_tps_gl!D$9:D$373)</f>
        <v>0</v>
      </c>
      <c r="AT96" s="38">
        <f>SUMIF(saisie_tps_gl!$B$9:$B$373,AT95,saisie_tps_gl!D$9:D$373)</f>
        <v>0</v>
      </c>
      <c r="AU96" s="38">
        <f>SUMIF(saisie_tps_gl!$B$9:$B$373,AU95,saisie_tps_gl!D$9:D$373)</f>
        <v>0</v>
      </c>
      <c r="AV96" s="38">
        <f>SUMIF(saisie_tps_gl!$B$9:$B$373,AV95,saisie_tps_gl!D$9:D$373)</f>
        <v>0</v>
      </c>
      <c r="AW96" s="38">
        <f>SUMIF(saisie_tps_gl!$B$9:$B$373,AW95,saisie_tps_gl!D$9:D$373)</f>
        <v>0</v>
      </c>
      <c r="AX96" s="38">
        <f>SUMIF(saisie_tps_gl!$B$9:$B$373,AX95,saisie_tps_gl!D$9:D$373)</f>
        <v>0</v>
      </c>
      <c r="AY96" s="38">
        <f>SUMIF(saisie_tps_gl!$B$9:$B$373,AY95,saisie_tps_gl!D$9:D$373)</f>
        <v>0</v>
      </c>
      <c r="AZ96" s="38">
        <f>SUMIF(saisie_tps_gl!$B$9:$B$373,AZ95,saisie_tps_gl!D$9:D$373)</f>
        <v>0</v>
      </c>
      <c r="BA96" s="38">
        <f>SUMIF(saisie_tps_gl!$B$9:$B$373,BA95,saisie_tps_gl!D$9:D$373)</f>
        <v>0</v>
      </c>
      <c r="BB96" s="38">
        <f>SUMIF(saisie_tps_gl!$B$9:$B$373,BB95,saisie_tps_gl!D$9:D$373)</f>
        <v>0</v>
      </c>
    </row>
    <row r="97" spans="2:54" x14ac:dyDescent="0.25">
      <c r="B97" s="76" t="s">
        <v>8</v>
      </c>
      <c r="C97" s="38">
        <f>SUMIF(saisie_tps_gl!$B$9:$B$373,C95,saisie_tps_gl!E$9:E$373)</f>
        <v>0</v>
      </c>
      <c r="D97" s="38">
        <f>SUMIF(saisie_tps_gl!$B$9:$B$373,D95,saisie_tps_gl!E$9:E$373)</f>
        <v>0</v>
      </c>
      <c r="E97" s="38">
        <f>SUMIF(saisie_tps_gl!$B$9:$B$373,E95,saisie_tps_gl!E$9:E$373)</f>
        <v>0</v>
      </c>
      <c r="F97" s="38">
        <f>SUMIF(saisie_tps_gl!$B$9:$B$373,F95,saisie_tps_gl!E$9:E$373)</f>
        <v>0</v>
      </c>
      <c r="G97" s="38">
        <f>SUMIF(saisie_tps_gl!$B$9:$B$373,G95,saisie_tps_gl!E$9:E$373)</f>
        <v>0</v>
      </c>
      <c r="H97" s="38">
        <f>SUMIF(saisie_tps_gl!$B$9:$B$373,H95,saisie_tps_gl!E$9:E$373)</f>
        <v>0</v>
      </c>
      <c r="I97" s="38">
        <f>SUMIF(saisie_tps_gl!$B$9:$B$373,I95,saisie_tps_gl!E$9:E$373)</f>
        <v>0</v>
      </c>
      <c r="J97" s="38">
        <f>SUMIF(saisie_tps_gl!$B$9:$B$373,J95,saisie_tps_gl!E$9:E$373)</f>
        <v>0</v>
      </c>
      <c r="K97" s="38">
        <f>SUMIF(saisie_tps_gl!$B$9:$B$373,K95,saisie_tps_gl!E$9:E$373)</f>
        <v>0</v>
      </c>
      <c r="L97" s="38">
        <f>SUMIF(saisie_tps_gl!$B$9:$B$373,L95,saisie_tps_gl!E$9:E$373)</f>
        <v>0</v>
      </c>
      <c r="M97" s="38">
        <f>SUMIF(saisie_tps_gl!$B$9:$B$373,M95,saisie_tps_gl!E$9:E$373)</f>
        <v>0</v>
      </c>
      <c r="N97" s="38">
        <f>SUMIF(saisie_tps_gl!$B$9:$B$373,N95,saisie_tps_gl!E$9:E$373)</f>
        <v>0</v>
      </c>
      <c r="O97" s="38">
        <f>SUMIF(saisie_tps_gl!$B$9:$B$373,O95,saisie_tps_gl!E$9:E$373)</f>
        <v>0</v>
      </c>
      <c r="P97" s="38">
        <f>SUMIF(saisie_tps_gl!$B$9:$B$373,P95,saisie_tps_gl!E$9:E$373)</f>
        <v>0</v>
      </c>
      <c r="Q97" s="38">
        <f>SUMIF(saisie_tps_gl!$B$9:$B$373,Q95,saisie_tps_gl!E$9:E$373)</f>
        <v>0</v>
      </c>
      <c r="R97" s="38">
        <f>SUMIF(saisie_tps_gl!$B$9:$B$373,R95,saisie_tps_gl!E$9:E$373)</f>
        <v>0</v>
      </c>
      <c r="S97" s="38">
        <f>SUMIF(saisie_tps_gl!$B$9:$B$373,S95,saisie_tps_gl!E$9:E$373)</f>
        <v>0</v>
      </c>
      <c r="T97" s="38">
        <f>SUMIF(saisie_tps_gl!$B$9:$B$373,T95,saisie_tps_gl!E$9:E$373)</f>
        <v>0</v>
      </c>
      <c r="U97" s="38">
        <f>SUMIF(saisie_tps_gl!$B$9:$B$373,U95,saisie_tps_gl!E$9:E$373)</f>
        <v>0</v>
      </c>
      <c r="V97" s="38">
        <f>SUMIF(saisie_tps_gl!$B$9:$B$373,V95,saisie_tps_gl!E$9:E$373)</f>
        <v>0</v>
      </c>
      <c r="W97" s="38">
        <f>SUMIF(saisie_tps_gl!$B$9:$B$373,W95,saisie_tps_gl!E$9:E$373)</f>
        <v>0</v>
      </c>
      <c r="X97" s="38">
        <f>SUMIF(saisie_tps_gl!$B$9:$B$373,X95,saisie_tps_gl!E$9:E$373)</f>
        <v>0</v>
      </c>
      <c r="Y97" s="38">
        <f>SUMIF(saisie_tps_gl!$B$9:$B$373,Y95,saisie_tps_gl!E$9:E$373)</f>
        <v>0</v>
      </c>
      <c r="Z97" s="38">
        <f>SUMIF(saisie_tps_gl!$B$9:$B$373,Z95,saisie_tps_gl!E$9:E$373)</f>
        <v>0</v>
      </c>
      <c r="AA97" s="38">
        <f>SUMIF(saisie_tps_gl!$B$9:$B$373,AA95,saisie_tps_gl!E$9:E$373)</f>
        <v>0</v>
      </c>
      <c r="AB97" s="38">
        <f>SUMIF(saisie_tps_gl!$B$9:$B$373,AB95,saisie_tps_gl!E$9:E$373)</f>
        <v>0</v>
      </c>
      <c r="AC97" s="38">
        <f>SUMIF(saisie_tps_gl!$B$9:$B$373,AC95,saisie_tps_gl!E$9:E$373)</f>
        <v>0</v>
      </c>
      <c r="AD97" s="38">
        <f>SUMIF(saisie_tps_gl!$B$9:$B$373,AD95,saisie_tps_gl!E$9:E$373)</f>
        <v>0</v>
      </c>
      <c r="AE97" s="38">
        <f>SUMIF(saisie_tps_gl!$B$9:$B$373,AE95,saisie_tps_gl!E$9:E$373)</f>
        <v>0</v>
      </c>
      <c r="AF97" s="38">
        <f>SUMIF(saisie_tps_gl!$B$9:$B$373,AF95,saisie_tps_gl!E$9:E$373)</f>
        <v>0</v>
      </c>
      <c r="AG97" s="38">
        <f>SUMIF(saisie_tps_gl!$B$9:$B$373,AG95,saisie_tps_gl!E$9:E$373)</f>
        <v>0</v>
      </c>
      <c r="AH97" s="38">
        <f>SUMIF(saisie_tps_gl!$B$9:$B$373,AH95,saisie_tps_gl!E$9:E$373)</f>
        <v>0</v>
      </c>
      <c r="AI97" s="38">
        <f>SUMIF(saisie_tps_gl!$B$9:$B$373,AI95,saisie_tps_gl!E$9:E$373)</f>
        <v>0</v>
      </c>
      <c r="AJ97" s="38">
        <f>SUMIF(saisie_tps_gl!$B$9:$B$373,AJ95,saisie_tps_gl!E$9:E$373)</f>
        <v>0</v>
      </c>
      <c r="AK97" s="38">
        <f>SUMIF(saisie_tps_gl!$B$9:$B$373,AK95,saisie_tps_gl!E$9:E$373)</f>
        <v>0</v>
      </c>
      <c r="AL97" s="38">
        <f>SUMIF(saisie_tps_gl!$B$9:$B$373,AL95,saisie_tps_gl!E$9:E$373)</f>
        <v>0</v>
      </c>
      <c r="AM97" s="38">
        <f>SUMIF(saisie_tps_gl!$B$9:$B$373,AM95,saisie_tps_gl!E$9:E$373)</f>
        <v>0</v>
      </c>
      <c r="AN97" s="38">
        <f>SUMIF(saisie_tps_gl!$B$9:$B$373,AN95,saisie_tps_gl!E$9:E$373)</f>
        <v>0</v>
      </c>
      <c r="AO97" s="38">
        <f>SUMIF(saisie_tps_gl!$B$9:$B$373,AO95,saisie_tps_gl!E$9:E$373)</f>
        <v>0</v>
      </c>
      <c r="AP97" s="38">
        <f>SUMIF(saisie_tps_gl!$B$9:$B$373,AP95,saisie_tps_gl!E$9:E$373)</f>
        <v>0</v>
      </c>
      <c r="AQ97" s="38">
        <f>SUMIF(saisie_tps_gl!$B$9:$B$373,AQ95,saisie_tps_gl!E$9:E$373)</f>
        <v>0</v>
      </c>
      <c r="AR97" s="38">
        <f>SUMIF(saisie_tps_gl!$B$9:$B$373,AR95,saisie_tps_gl!E$9:E$373)</f>
        <v>0</v>
      </c>
      <c r="AS97" s="38">
        <f>SUMIF(saisie_tps_gl!$B$9:$B$373,AS95,saisie_tps_gl!E$9:E$373)</f>
        <v>0</v>
      </c>
      <c r="AT97" s="38">
        <f>SUMIF(saisie_tps_gl!$B$9:$B$373,AT95,saisie_tps_gl!E$9:E$373)</f>
        <v>0</v>
      </c>
      <c r="AU97" s="38">
        <f>SUMIF(saisie_tps_gl!$B$9:$B$373,AU95,saisie_tps_gl!E$9:E$373)</f>
        <v>0</v>
      </c>
      <c r="AV97" s="38">
        <f>SUMIF(saisie_tps_gl!$B$9:$B$373,AV95,saisie_tps_gl!E$9:E$373)</f>
        <v>0</v>
      </c>
      <c r="AW97" s="38">
        <f>SUMIF(saisie_tps_gl!$B$9:$B$373,AW95,saisie_tps_gl!E$9:E$373)</f>
        <v>0</v>
      </c>
      <c r="AX97" s="38">
        <f>SUMIF(saisie_tps_gl!$B$9:$B$373,AX95,saisie_tps_gl!E$9:E$373)</f>
        <v>0</v>
      </c>
      <c r="AY97" s="38">
        <f>SUMIF(saisie_tps_gl!$B$9:$B$373,AY95,saisie_tps_gl!E$9:E$373)</f>
        <v>0</v>
      </c>
      <c r="AZ97" s="38">
        <f>SUMIF(saisie_tps_gl!$B$9:$B$373,AZ95,saisie_tps_gl!E$9:E$373)</f>
        <v>0</v>
      </c>
      <c r="BA97" s="38">
        <f>SUMIF(saisie_tps_gl!$B$9:$B$373,BA95,saisie_tps_gl!E$9:E$373)</f>
        <v>0</v>
      </c>
      <c r="BB97" s="38">
        <f>SUMIF(saisie_tps_gl!$B$9:$B$373,BB95,saisie_tps_gl!E$9:E$373)</f>
        <v>0</v>
      </c>
    </row>
    <row r="98" spans="2:54" ht="26.25" x14ac:dyDescent="0.25">
      <c r="B98" s="76" t="s">
        <v>10</v>
      </c>
      <c r="C98" s="38">
        <f>SUMIF(saisie_tps_gl!$B$9:$B$373,C95,saisie_tps_gl!G$9:G$373)</f>
        <v>0</v>
      </c>
      <c r="D98" s="38">
        <f>SUMIF(saisie_tps_gl!$B$9:$B$373,D95,saisie_tps_gl!G$9:G$373)</f>
        <v>0</v>
      </c>
      <c r="E98" s="38">
        <f>SUMIF(saisie_tps_gl!$B$9:$B$373,E95,saisie_tps_gl!G$9:G$373)</f>
        <v>0</v>
      </c>
      <c r="F98" s="38">
        <f>SUMIF(saisie_tps_gl!$B$9:$B$373,F95,saisie_tps_gl!G$9:G$373)</f>
        <v>0</v>
      </c>
      <c r="G98" s="38">
        <f>SUMIF(saisie_tps_gl!$B$9:$B$373,G95,saisie_tps_gl!G$9:G$373)</f>
        <v>0</v>
      </c>
      <c r="H98" s="38">
        <f>SUMIF(saisie_tps_gl!$B$9:$B$373,H95,saisie_tps_gl!G$9:G$373)</f>
        <v>0</v>
      </c>
      <c r="I98" s="38">
        <f>SUMIF(saisie_tps_gl!$B$9:$B$373,I95,saisie_tps_gl!G$9:G$373)</f>
        <v>0</v>
      </c>
      <c r="J98" s="38">
        <f>SUMIF(saisie_tps_gl!$B$9:$B$373,J95,saisie_tps_gl!G$9:G$373)</f>
        <v>0</v>
      </c>
      <c r="K98" s="38">
        <f>SUMIF(saisie_tps_gl!$B$9:$B$373,K95,saisie_tps_gl!G$9:G$373)</f>
        <v>0</v>
      </c>
      <c r="L98" s="38">
        <f>SUMIF(saisie_tps_gl!$B$9:$B$373,L95,saisie_tps_gl!G$9:G$373)</f>
        <v>0</v>
      </c>
      <c r="M98" s="38">
        <f>SUMIF(saisie_tps_gl!$B$9:$B$373,M95,saisie_tps_gl!G$9:G$373)</f>
        <v>0</v>
      </c>
      <c r="N98" s="38">
        <f>SUMIF(saisie_tps_gl!$B$9:$B$373,N95,saisie_tps_gl!G$9:G$373)</f>
        <v>0</v>
      </c>
      <c r="O98" s="38">
        <f>SUMIF(saisie_tps_gl!$B$9:$B$373,O95,saisie_tps_gl!G$9:G$373)</f>
        <v>0</v>
      </c>
      <c r="P98" s="38">
        <f>SUMIF(saisie_tps_gl!$B$9:$B$373,P95,saisie_tps_gl!G$9:G$373)</f>
        <v>0</v>
      </c>
      <c r="Q98" s="38">
        <f>SUMIF(saisie_tps_gl!$B$9:$B$373,Q95,saisie_tps_gl!G$9:G$373)</f>
        <v>0</v>
      </c>
      <c r="R98" s="38">
        <f>SUMIF(saisie_tps_gl!$B$9:$B$373,R95,saisie_tps_gl!G$9:G$373)</f>
        <v>0</v>
      </c>
      <c r="S98" s="38">
        <f>SUMIF(saisie_tps_gl!$B$9:$B$373,S95,saisie_tps_gl!G$9:G$373)</f>
        <v>0</v>
      </c>
      <c r="T98" s="38">
        <f>SUMIF(saisie_tps_gl!$B$9:$B$373,T95,saisie_tps_gl!G$9:G$373)</f>
        <v>0</v>
      </c>
      <c r="U98" s="38">
        <f>SUMIF(saisie_tps_gl!$B$9:$B$373,U95,saisie_tps_gl!G$9:G$373)</f>
        <v>0</v>
      </c>
      <c r="V98" s="38">
        <f>SUMIF(saisie_tps_gl!$B$9:$B$373,V95,saisie_tps_gl!G$9:G$373)</f>
        <v>0</v>
      </c>
      <c r="W98" s="38">
        <f>SUMIF(saisie_tps_gl!$B$9:$B$373,W95,saisie_tps_gl!G$9:G$373)</f>
        <v>0</v>
      </c>
      <c r="X98" s="38">
        <f>SUMIF(saisie_tps_gl!$B$9:$B$373,X95,saisie_tps_gl!G$9:G$373)</f>
        <v>0</v>
      </c>
      <c r="Y98" s="38">
        <f>SUMIF(saisie_tps_gl!$B$9:$B$373,Y95,saisie_tps_gl!G$9:G$373)</f>
        <v>0</v>
      </c>
      <c r="Z98" s="38">
        <f>SUMIF(saisie_tps_gl!$B$9:$B$373,Z95,saisie_tps_gl!G$9:G$373)</f>
        <v>0</v>
      </c>
      <c r="AA98" s="38">
        <f>SUMIF(saisie_tps_gl!$B$9:$B$373,AA95,saisie_tps_gl!G$9:G$373)</f>
        <v>0</v>
      </c>
      <c r="AB98" s="38">
        <f>SUMIF(saisie_tps_gl!$B$9:$B$373,AB95,saisie_tps_gl!G$9:G$373)</f>
        <v>0</v>
      </c>
      <c r="AC98" s="38">
        <f>SUMIF(saisie_tps_gl!$B$9:$B$373,AC95,saisie_tps_gl!G$9:G$373)</f>
        <v>0</v>
      </c>
      <c r="AD98" s="38">
        <f>SUMIF(saisie_tps_gl!$B$9:$B$373,AD95,saisie_tps_gl!G$9:G$373)</f>
        <v>0</v>
      </c>
      <c r="AE98" s="38">
        <f>SUMIF(saisie_tps_gl!$B$9:$B$373,AE95,saisie_tps_gl!G$9:G$373)</f>
        <v>0</v>
      </c>
      <c r="AF98" s="38">
        <f>SUMIF(saisie_tps_gl!$B$9:$B$373,AF95,saisie_tps_gl!G$9:G$373)</f>
        <v>0</v>
      </c>
      <c r="AG98" s="38">
        <f>SUMIF(saisie_tps_gl!$B$9:$B$373,AG95,saisie_tps_gl!G$9:G$373)</f>
        <v>0</v>
      </c>
      <c r="AH98" s="38">
        <f>SUMIF(saisie_tps_gl!$B$9:$B$373,AH95,saisie_tps_gl!G$9:G$373)</f>
        <v>0</v>
      </c>
      <c r="AI98" s="38">
        <f>SUMIF(saisie_tps_gl!$B$9:$B$373,AI95,saisie_tps_gl!G$9:G$373)</f>
        <v>0</v>
      </c>
      <c r="AJ98" s="38">
        <f>SUMIF(saisie_tps_gl!$B$9:$B$373,AJ95,saisie_tps_gl!G$9:G$373)</f>
        <v>0</v>
      </c>
      <c r="AK98" s="38">
        <f>SUMIF(saisie_tps_gl!$B$9:$B$373,AK95,saisie_tps_gl!G$9:G$373)</f>
        <v>0</v>
      </c>
      <c r="AL98" s="38">
        <f>SUMIF(saisie_tps_gl!$B$9:$B$373,AL95,saisie_tps_gl!G$9:G$373)</f>
        <v>0</v>
      </c>
      <c r="AM98" s="38">
        <f>SUMIF(saisie_tps_gl!$B$9:$B$373,AM95,saisie_tps_gl!G$9:G$373)</f>
        <v>0</v>
      </c>
      <c r="AN98" s="38">
        <f>SUMIF(saisie_tps_gl!$B$9:$B$373,AN95,saisie_tps_gl!G$9:G$373)</f>
        <v>0</v>
      </c>
      <c r="AO98" s="38">
        <f>SUMIF(saisie_tps_gl!$B$9:$B$373,AO95,saisie_tps_gl!G$9:G$373)</f>
        <v>0</v>
      </c>
      <c r="AP98" s="38">
        <f>SUMIF(saisie_tps_gl!$B$9:$B$373,AP95,saisie_tps_gl!G$9:G$373)</f>
        <v>0</v>
      </c>
      <c r="AQ98" s="38">
        <f>SUMIF(saisie_tps_gl!$B$9:$B$373,AQ95,saisie_tps_gl!G$9:G$373)</f>
        <v>0</v>
      </c>
      <c r="AR98" s="38">
        <f>SUMIF(saisie_tps_gl!$B$9:$B$373,AR95,saisie_tps_gl!G$9:G$373)</f>
        <v>0</v>
      </c>
      <c r="AS98" s="38">
        <f>SUMIF(saisie_tps_gl!$B$9:$B$373,AS95,saisie_tps_gl!G$9:G$373)</f>
        <v>0</v>
      </c>
      <c r="AT98" s="38">
        <f>SUMIF(saisie_tps_gl!$B$9:$B$373,AT95,saisie_tps_gl!G$9:G$373)</f>
        <v>0</v>
      </c>
      <c r="AU98" s="38">
        <f>SUMIF(saisie_tps_gl!$B$9:$B$373,AU95,saisie_tps_gl!G$9:G$373)</f>
        <v>0</v>
      </c>
      <c r="AV98" s="38">
        <f>SUMIF(saisie_tps_gl!$B$9:$B$373,AV95,saisie_tps_gl!G$9:G$373)</f>
        <v>0</v>
      </c>
      <c r="AW98" s="38">
        <f>SUMIF(saisie_tps_gl!$B$9:$B$373,AW95,saisie_tps_gl!G$9:G$373)</f>
        <v>0</v>
      </c>
      <c r="AX98" s="38">
        <f>SUMIF(saisie_tps_gl!$B$9:$B$373,AX95,saisie_tps_gl!G$9:G$373)</f>
        <v>0</v>
      </c>
      <c r="AY98" s="38">
        <f>SUMIF(saisie_tps_gl!$B$9:$B$373,AY95,saisie_tps_gl!G$9:G$373)</f>
        <v>0</v>
      </c>
      <c r="AZ98" s="38">
        <f>SUMIF(saisie_tps_gl!$B$9:$B$373,AZ95,saisie_tps_gl!G$9:G$373)</f>
        <v>0</v>
      </c>
      <c r="BA98" s="38">
        <f>SUMIF(saisie_tps_gl!$B$9:$B$373,BA95,saisie_tps_gl!G$9:G$373)</f>
        <v>0</v>
      </c>
      <c r="BB98" s="38">
        <f>SUMIF(saisie_tps_gl!$B$9:$B$373,BB95,saisie_tps_gl!G$9:G$373)</f>
        <v>0</v>
      </c>
    </row>
  </sheetData>
  <sheetProtection password="ACF5"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60" zoomScaleNormal="60" workbookViewId="0">
      <selection activeCell="I71" sqref="I71"/>
    </sheetView>
  </sheetViews>
  <sheetFormatPr baseColWidth="10" defaultRowHeight="12.75" x14ac:dyDescent="0.2"/>
  <cols>
    <col min="1" max="1" width="38.42578125" style="16" customWidth="1"/>
    <col min="2" max="2" width="19" style="16" customWidth="1"/>
    <col min="3" max="3" width="12.42578125" style="16" customWidth="1"/>
    <col min="4" max="4" width="8.140625" style="16" customWidth="1"/>
    <col min="5" max="5" width="18.5703125" style="16" customWidth="1"/>
    <col min="6" max="8" width="11.42578125" style="16"/>
    <col min="9" max="9" width="19.42578125" style="16" customWidth="1"/>
    <col min="10" max="16384" width="11.42578125" style="16"/>
  </cols>
  <sheetData>
    <row r="1" spans="1:17" ht="18.75" x14ac:dyDescent="0.3">
      <c r="A1" s="27" t="s">
        <v>441</v>
      </c>
      <c r="B1" s="34"/>
      <c r="C1" s="34"/>
      <c r="D1" s="34"/>
      <c r="E1" s="34"/>
    </row>
    <row r="5" spans="1:17" x14ac:dyDescent="0.2">
      <c r="A5" s="21" t="s">
        <v>429</v>
      </c>
      <c r="B5" s="160"/>
    </row>
    <row r="7" spans="1:17" x14ac:dyDescent="0.2">
      <c r="A7" s="32" t="s">
        <v>431</v>
      </c>
    </row>
    <row r="8" spans="1:17" s="17" customFormat="1" ht="51" x14ac:dyDescent="0.2">
      <c r="H8" s="153" t="s">
        <v>1</v>
      </c>
      <c r="I8" s="153" t="s">
        <v>5</v>
      </c>
      <c r="J8" s="153" t="s">
        <v>438</v>
      </c>
      <c r="K8" s="153" t="s">
        <v>426</v>
      </c>
      <c r="L8" s="153" t="s">
        <v>427</v>
      </c>
      <c r="M8" s="153" t="s">
        <v>403</v>
      </c>
      <c r="N8" s="153" t="s">
        <v>428</v>
      </c>
      <c r="O8" s="153" t="s">
        <v>404</v>
      </c>
      <c r="P8" s="153" t="s">
        <v>2</v>
      </c>
      <c r="Q8" s="153" t="s">
        <v>430</v>
      </c>
    </row>
    <row r="9" spans="1:17" x14ac:dyDescent="0.2">
      <c r="H9" s="137">
        <v>1</v>
      </c>
      <c r="I9" s="137">
        <f t="shared" ref="I9:I40" si="0">$B$5</f>
        <v>0</v>
      </c>
      <c r="J9" s="149">
        <f>SUMIFS(saisie_cult!G$14:G$1013,saisie_cult!$E$14:$E$1013,$I9,saisie_cult!$B$14:$B$1013,$H9)</f>
        <v>0</v>
      </c>
      <c r="K9" s="149">
        <f>SUMIFS(saisie_cult!H$14:H$1013,saisie_cult!$E$14:$E$1013,$I9,saisie_cult!$B$14:$B$1013,$H9)</f>
        <v>0</v>
      </c>
      <c r="L9" s="152" t="e">
        <f>O9/(K9-M9)</f>
        <v>#DIV/0!</v>
      </c>
      <c r="M9" s="149">
        <f>SUMIFS(saisie_cult!J$14:J$1013,saisie_cult!$E$14:$E$1013,$I9,saisie_cult!$B$14:$B$1013,$H9)</f>
        <v>0</v>
      </c>
      <c r="N9" s="152" t="e">
        <f>K9/Q9</f>
        <v>#DIV/0!</v>
      </c>
      <c r="O9" s="149">
        <f>SUMIFS(saisie_cult!M$14:M$1013,saisie_cult!$E$14:$E$1013,$I9,saisie_cult!$B$14:$B$1013,$H9)</f>
        <v>0</v>
      </c>
      <c r="P9" s="137" t="str">
        <f>param_menu!$B$15</f>
        <v>récolte</v>
      </c>
      <c r="Q9" s="149">
        <f>SUMIFS(saisie_cult!G$14:G$1013,saisie_cult!$E$14:$E$1013,$I9,saisie_cult!$B$14:$B$1013,$H9,saisie_cult!F$14:F$1013,saisie_graph_1b!P9)</f>
        <v>0</v>
      </c>
    </row>
    <row r="10" spans="1:17" x14ac:dyDescent="0.2">
      <c r="H10" s="137">
        <v>2</v>
      </c>
      <c r="I10" s="137">
        <f t="shared" si="0"/>
        <v>0</v>
      </c>
      <c r="J10" s="149">
        <f>SUMIFS(saisie_cult!G$14:G$1013,saisie_cult!$E$14:$E$1013,$I10,saisie_cult!$B$14:$B$1013,$H10)</f>
        <v>0</v>
      </c>
      <c r="K10" s="149">
        <f>SUMIFS(saisie_cult!H$14:H$1013,saisie_cult!$E$14:$E$1013,$I10,saisie_cult!$B$14:$B$1013,$H10)</f>
        <v>0</v>
      </c>
      <c r="L10" s="152" t="e">
        <f t="shared" ref="L10:L60" si="1">O10/(K10-M10)</f>
        <v>#DIV/0!</v>
      </c>
      <c r="M10" s="149">
        <f>SUMIFS(saisie_cult!J$14:J$1013,saisie_cult!$E$14:$E$1013,$I10,saisie_cult!$B$14:$B$1013,$H10)</f>
        <v>0</v>
      </c>
      <c r="N10" s="152" t="e">
        <f t="shared" ref="N10:N60" si="2">K10/Q10</f>
        <v>#DIV/0!</v>
      </c>
      <c r="O10" s="149">
        <f>SUMIFS(saisie_cult!M$14:M$1013,saisie_cult!$E$14:$E$1013,$I10,saisie_cult!$B$14:$B$1013,$H10)</f>
        <v>0</v>
      </c>
      <c r="P10" s="137" t="str">
        <f>param_menu!$B$15</f>
        <v>récolte</v>
      </c>
      <c r="Q10" s="149">
        <f>SUMIFS(saisie_cult!G$14:G$1013,saisie_cult!$E$14:$E$1013,$I10,saisie_cult!$B$14:$B$1013,$H10,saisie_cult!F$14:F$1013,saisie_graph_1b!P10)</f>
        <v>0</v>
      </c>
    </row>
    <row r="11" spans="1:17" x14ac:dyDescent="0.2">
      <c r="H11" s="137">
        <v>3</v>
      </c>
      <c r="I11" s="137">
        <f t="shared" si="0"/>
        <v>0</v>
      </c>
      <c r="J11" s="149">
        <f>SUMIFS(saisie_cult!G$14:G$1013,saisie_cult!$E$14:$E$1013,$I11,saisie_cult!$B$14:$B$1013,$H11)</f>
        <v>0</v>
      </c>
      <c r="K11" s="149">
        <f>SUMIFS(saisie_cult!H$14:H$1013,saisie_cult!$E$14:$E$1013,$I11,saisie_cult!$B$14:$B$1013,$H11)</f>
        <v>0</v>
      </c>
      <c r="L11" s="152" t="e">
        <f t="shared" si="1"/>
        <v>#DIV/0!</v>
      </c>
      <c r="M11" s="149">
        <f>SUMIFS(saisie_cult!J$14:J$1013,saisie_cult!$E$14:$E$1013,$I11,saisie_cult!$B$14:$B$1013,$H11)</f>
        <v>0</v>
      </c>
      <c r="N11" s="152" t="e">
        <f t="shared" si="2"/>
        <v>#DIV/0!</v>
      </c>
      <c r="O11" s="149">
        <f>SUMIFS(saisie_cult!M$14:M$1013,saisie_cult!$E$14:$E$1013,$I11,saisie_cult!$B$14:$B$1013,$H11)</f>
        <v>0</v>
      </c>
      <c r="P11" s="137" t="str">
        <f>param_menu!$B$15</f>
        <v>récolte</v>
      </c>
      <c r="Q11" s="149">
        <f>SUMIFS(saisie_cult!G$14:G$1013,saisie_cult!$E$14:$E$1013,$I11,saisie_cult!$B$14:$B$1013,$H11,saisie_cult!F$14:F$1013,saisie_graph_1b!P11)</f>
        <v>0</v>
      </c>
    </row>
    <row r="12" spans="1:17" x14ac:dyDescent="0.2">
      <c r="H12" s="137">
        <v>4</v>
      </c>
      <c r="I12" s="137">
        <f t="shared" si="0"/>
        <v>0</v>
      </c>
      <c r="J12" s="149">
        <f>SUMIFS(saisie_cult!G$14:G$1013,saisie_cult!$E$14:$E$1013,$I12,saisie_cult!$B$14:$B$1013,$H12)</f>
        <v>0</v>
      </c>
      <c r="K12" s="149">
        <f>SUMIFS(saisie_cult!H$14:H$1013,saisie_cult!$E$14:$E$1013,$I12,saisie_cult!$B$14:$B$1013,$H12)</f>
        <v>0</v>
      </c>
      <c r="L12" s="152" t="e">
        <f t="shared" si="1"/>
        <v>#DIV/0!</v>
      </c>
      <c r="M12" s="149">
        <f>SUMIFS(saisie_cult!J$14:J$1013,saisie_cult!$E$14:$E$1013,$I12,saisie_cult!$B$14:$B$1013,$H12)</f>
        <v>0</v>
      </c>
      <c r="N12" s="152" t="e">
        <f t="shared" si="2"/>
        <v>#DIV/0!</v>
      </c>
      <c r="O12" s="149">
        <f>SUMIFS(saisie_cult!M$14:M$1013,saisie_cult!$E$14:$E$1013,$I12,saisie_cult!$B$14:$B$1013,$H12)</f>
        <v>0</v>
      </c>
      <c r="P12" s="137" t="str">
        <f>param_menu!$B$15</f>
        <v>récolte</v>
      </c>
      <c r="Q12" s="149">
        <f>SUMIFS(saisie_cult!G$14:G$1013,saisie_cult!$E$14:$E$1013,$I12,saisie_cult!$B$14:$B$1013,$H12,saisie_cult!F$14:F$1013,saisie_graph_1b!P12)</f>
        <v>0</v>
      </c>
    </row>
    <row r="13" spans="1:17" x14ac:dyDescent="0.2">
      <c r="H13" s="137">
        <v>5</v>
      </c>
      <c r="I13" s="137">
        <f t="shared" si="0"/>
        <v>0</v>
      </c>
      <c r="J13" s="149">
        <f>SUMIFS(saisie_cult!G$14:G$1013,saisie_cult!$E$14:$E$1013,$I13,saisie_cult!$B$14:$B$1013,$H13)</f>
        <v>0</v>
      </c>
      <c r="K13" s="149">
        <f>SUMIFS(saisie_cult!H$14:H$1013,saisie_cult!$E$14:$E$1013,$I13,saisie_cult!$B$14:$B$1013,$H13)</f>
        <v>0</v>
      </c>
      <c r="L13" s="152" t="e">
        <f t="shared" si="1"/>
        <v>#DIV/0!</v>
      </c>
      <c r="M13" s="149">
        <f>SUMIFS(saisie_cult!J$14:J$1013,saisie_cult!$E$14:$E$1013,$I13,saisie_cult!$B$14:$B$1013,$H13)</f>
        <v>0</v>
      </c>
      <c r="N13" s="152" t="e">
        <f t="shared" si="2"/>
        <v>#DIV/0!</v>
      </c>
      <c r="O13" s="149">
        <f>SUMIFS(saisie_cult!M$14:M$1013,saisie_cult!$E$14:$E$1013,$I13,saisie_cult!$B$14:$B$1013,$H13)</f>
        <v>0</v>
      </c>
      <c r="P13" s="137" t="str">
        <f>param_menu!$B$15</f>
        <v>récolte</v>
      </c>
      <c r="Q13" s="149">
        <f>SUMIFS(saisie_cult!G$14:G$1013,saisie_cult!$E$14:$E$1013,$I13,saisie_cult!$B$14:$B$1013,$H13,saisie_cult!F$14:F$1013,saisie_graph_1b!P13)</f>
        <v>0</v>
      </c>
    </row>
    <row r="14" spans="1:17" x14ac:dyDescent="0.2">
      <c r="H14" s="137">
        <v>6</v>
      </c>
      <c r="I14" s="137">
        <f t="shared" si="0"/>
        <v>0</v>
      </c>
      <c r="J14" s="149">
        <f>SUMIFS(saisie_cult!G$14:G$1013,saisie_cult!$E$14:$E$1013,$I14,saisie_cult!$B$14:$B$1013,$H14)</f>
        <v>0</v>
      </c>
      <c r="K14" s="149">
        <f>SUMIFS(saisie_cult!H$14:H$1013,saisie_cult!$E$14:$E$1013,$I14,saisie_cult!$B$14:$B$1013,$H14)</f>
        <v>0</v>
      </c>
      <c r="L14" s="152" t="e">
        <f t="shared" si="1"/>
        <v>#DIV/0!</v>
      </c>
      <c r="M14" s="149">
        <f>SUMIFS(saisie_cult!J$14:J$1013,saisie_cult!$E$14:$E$1013,$I14,saisie_cult!$B$14:$B$1013,$H14)</f>
        <v>0</v>
      </c>
      <c r="N14" s="152" t="e">
        <f t="shared" si="2"/>
        <v>#DIV/0!</v>
      </c>
      <c r="O14" s="149">
        <f>SUMIFS(saisie_cult!M$14:M$1013,saisie_cult!$E$14:$E$1013,$I14,saisie_cult!$B$14:$B$1013,$H14)</f>
        <v>0</v>
      </c>
      <c r="P14" s="137" t="str">
        <f>param_menu!$B$15</f>
        <v>récolte</v>
      </c>
      <c r="Q14" s="149">
        <f>SUMIFS(saisie_cult!G$14:G$1013,saisie_cult!$E$14:$E$1013,$I14,saisie_cult!$B$14:$B$1013,$H14,saisie_cult!F$14:F$1013,saisie_graph_1b!P14)</f>
        <v>0</v>
      </c>
    </row>
    <row r="15" spans="1:17" x14ac:dyDescent="0.2">
      <c r="H15" s="137">
        <v>7</v>
      </c>
      <c r="I15" s="137">
        <f t="shared" si="0"/>
        <v>0</v>
      </c>
      <c r="J15" s="149">
        <f>SUMIFS(saisie_cult!G$14:G$1013,saisie_cult!$E$14:$E$1013,$I15,saisie_cult!$B$14:$B$1013,$H15)</f>
        <v>0</v>
      </c>
      <c r="K15" s="149">
        <f>SUMIFS(saisie_cult!H$14:H$1013,saisie_cult!$E$14:$E$1013,$I15,saisie_cult!$B$14:$B$1013,$H15)</f>
        <v>0</v>
      </c>
      <c r="L15" s="152" t="e">
        <f t="shared" si="1"/>
        <v>#DIV/0!</v>
      </c>
      <c r="M15" s="149">
        <f>SUMIFS(saisie_cult!J$14:J$1013,saisie_cult!$E$14:$E$1013,$I15,saisie_cult!$B$14:$B$1013,$H15)</f>
        <v>0</v>
      </c>
      <c r="N15" s="152" t="e">
        <f t="shared" si="2"/>
        <v>#DIV/0!</v>
      </c>
      <c r="O15" s="149">
        <f>SUMIFS(saisie_cult!M$14:M$1013,saisie_cult!$E$14:$E$1013,$I15,saisie_cult!$B$14:$B$1013,$H15)</f>
        <v>0</v>
      </c>
      <c r="P15" s="137" t="str">
        <f>param_menu!$B$15</f>
        <v>récolte</v>
      </c>
      <c r="Q15" s="149">
        <f>SUMIFS(saisie_cult!G$14:G$1013,saisie_cult!$E$14:$E$1013,$I15,saisie_cult!$B$14:$B$1013,$H15,saisie_cult!F$14:F$1013,saisie_graph_1b!P15)</f>
        <v>0</v>
      </c>
    </row>
    <row r="16" spans="1:17" x14ac:dyDescent="0.2">
      <c r="H16" s="137">
        <v>8</v>
      </c>
      <c r="I16" s="137">
        <f t="shared" si="0"/>
        <v>0</v>
      </c>
      <c r="J16" s="149">
        <f>SUMIFS(saisie_cult!G$14:G$1013,saisie_cult!$E$14:$E$1013,$I16,saisie_cult!$B$14:$B$1013,$H16)</f>
        <v>0</v>
      </c>
      <c r="K16" s="149">
        <f>SUMIFS(saisie_cult!H$14:H$1013,saisie_cult!$E$14:$E$1013,$I16,saisie_cult!$B$14:$B$1013,$H16)</f>
        <v>0</v>
      </c>
      <c r="L16" s="152" t="e">
        <f t="shared" si="1"/>
        <v>#DIV/0!</v>
      </c>
      <c r="M16" s="149">
        <f>SUMIFS(saisie_cult!J$14:J$1013,saisie_cult!$E$14:$E$1013,$I16,saisie_cult!$B$14:$B$1013,$H16)</f>
        <v>0</v>
      </c>
      <c r="N16" s="152" t="e">
        <f t="shared" si="2"/>
        <v>#DIV/0!</v>
      </c>
      <c r="O16" s="149">
        <f>SUMIFS(saisie_cult!M$14:M$1013,saisie_cult!$E$14:$E$1013,$I16,saisie_cult!$B$14:$B$1013,$H16)</f>
        <v>0</v>
      </c>
      <c r="P16" s="137" t="str">
        <f>param_menu!$B$15</f>
        <v>récolte</v>
      </c>
      <c r="Q16" s="149">
        <f>SUMIFS(saisie_cult!G$14:G$1013,saisie_cult!$E$14:$E$1013,$I16,saisie_cult!$B$14:$B$1013,$H16,saisie_cult!F$14:F$1013,saisie_graph_1b!P16)</f>
        <v>0</v>
      </c>
    </row>
    <row r="17" spans="1:17" x14ac:dyDescent="0.2">
      <c r="H17" s="137">
        <v>9</v>
      </c>
      <c r="I17" s="137">
        <f t="shared" si="0"/>
        <v>0</v>
      </c>
      <c r="J17" s="149">
        <f>SUMIFS(saisie_cult!G$14:G$1013,saisie_cult!$E$14:$E$1013,$I17,saisie_cult!$B$14:$B$1013,$H17)</f>
        <v>0</v>
      </c>
      <c r="K17" s="149">
        <f>SUMIFS(saisie_cult!H$14:H$1013,saisie_cult!$E$14:$E$1013,$I17,saisie_cult!$B$14:$B$1013,$H17)</f>
        <v>0</v>
      </c>
      <c r="L17" s="152" t="e">
        <f t="shared" si="1"/>
        <v>#DIV/0!</v>
      </c>
      <c r="M17" s="149">
        <f>SUMIFS(saisie_cult!J$14:J$1013,saisie_cult!$E$14:$E$1013,$I17,saisie_cult!$B$14:$B$1013,$H17)</f>
        <v>0</v>
      </c>
      <c r="N17" s="152" t="e">
        <f t="shared" si="2"/>
        <v>#DIV/0!</v>
      </c>
      <c r="O17" s="149">
        <f>SUMIFS(saisie_cult!M$14:M$1013,saisie_cult!$E$14:$E$1013,$I17,saisie_cult!$B$14:$B$1013,$H17)</f>
        <v>0</v>
      </c>
      <c r="P17" s="137" t="str">
        <f>param_menu!$B$15</f>
        <v>récolte</v>
      </c>
      <c r="Q17" s="149">
        <f>SUMIFS(saisie_cult!G$14:G$1013,saisie_cult!$E$14:$E$1013,$I17,saisie_cult!$B$14:$B$1013,$H17,saisie_cult!F$14:F$1013,saisie_graph_1b!P17)</f>
        <v>0</v>
      </c>
    </row>
    <row r="18" spans="1:17" x14ac:dyDescent="0.2">
      <c r="H18" s="137">
        <v>10</v>
      </c>
      <c r="I18" s="137">
        <f t="shared" si="0"/>
        <v>0</v>
      </c>
      <c r="J18" s="149">
        <f>SUMIFS(saisie_cult!G$14:G$1013,saisie_cult!$E$14:$E$1013,$I18,saisie_cult!$B$14:$B$1013,$H18)</f>
        <v>0</v>
      </c>
      <c r="K18" s="149">
        <f>SUMIFS(saisie_cult!H$14:H$1013,saisie_cult!$E$14:$E$1013,$I18,saisie_cult!$B$14:$B$1013,$H18)</f>
        <v>0</v>
      </c>
      <c r="L18" s="152" t="e">
        <f t="shared" si="1"/>
        <v>#DIV/0!</v>
      </c>
      <c r="M18" s="149">
        <f>SUMIFS(saisie_cult!J$14:J$1013,saisie_cult!$E$14:$E$1013,$I18,saisie_cult!$B$14:$B$1013,$H18)</f>
        <v>0</v>
      </c>
      <c r="N18" s="152" t="e">
        <f t="shared" si="2"/>
        <v>#DIV/0!</v>
      </c>
      <c r="O18" s="149">
        <f>SUMIFS(saisie_cult!M$14:M$1013,saisie_cult!$E$14:$E$1013,$I18,saisie_cult!$B$14:$B$1013,$H18)</f>
        <v>0</v>
      </c>
      <c r="P18" s="137" t="str">
        <f>param_menu!$B$15</f>
        <v>récolte</v>
      </c>
      <c r="Q18" s="149">
        <f>SUMIFS(saisie_cult!G$14:G$1013,saisie_cult!$E$14:$E$1013,$I18,saisie_cult!$B$14:$B$1013,$H18,saisie_cult!F$14:F$1013,saisie_graph_1b!P18)</f>
        <v>0</v>
      </c>
    </row>
    <row r="19" spans="1:17" x14ac:dyDescent="0.2">
      <c r="H19" s="137">
        <v>11</v>
      </c>
      <c r="I19" s="137">
        <f t="shared" si="0"/>
        <v>0</v>
      </c>
      <c r="J19" s="149">
        <f>SUMIFS(saisie_cult!G$14:G$1013,saisie_cult!$E$14:$E$1013,$I19,saisie_cult!$B$14:$B$1013,$H19)</f>
        <v>0</v>
      </c>
      <c r="K19" s="149">
        <f>SUMIFS(saisie_cult!H$14:H$1013,saisie_cult!$E$14:$E$1013,$I19,saisie_cult!$B$14:$B$1013,$H19)</f>
        <v>0</v>
      </c>
      <c r="L19" s="152" t="e">
        <f t="shared" si="1"/>
        <v>#DIV/0!</v>
      </c>
      <c r="M19" s="149">
        <f>SUMIFS(saisie_cult!J$14:J$1013,saisie_cult!$E$14:$E$1013,$I19,saisie_cult!$B$14:$B$1013,$H19)</f>
        <v>0</v>
      </c>
      <c r="N19" s="152" t="e">
        <f t="shared" si="2"/>
        <v>#DIV/0!</v>
      </c>
      <c r="O19" s="149">
        <f>SUMIFS(saisie_cult!M$14:M$1013,saisie_cult!$E$14:$E$1013,$I19,saisie_cult!$B$14:$B$1013,$H19)</f>
        <v>0</v>
      </c>
      <c r="P19" s="137" t="str">
        <f>param_menu!$B$15</f>
        <v>récolte</v>
      </c>
      <c r="Q19" s="149">
        <f>SUMIFS(saisie_cult!G$14:G$1013,saisie_cult!$E$14:$E$1013,$I19,saisie_cult!$B$14:$B$1013,$H19,saisie_cult!F$14:F$1013,saisie_graph_1b!P19)</f>
        <v>0</v>
      </c>
    </row>
    <row r="20" spans="1:17" x14ac:dyDescent="0.2">
      <c r="H20" s="137">
        <v>12</v>
      </c>
      <c r="I20" s="137">
        <f t="shared" si="0"/>
        <v>0</v>
      </c>
      <c r="J20" s="149">
        <f>SUMIFS(saisie_cult!G$14:G$1013,saisie_cult!$E$14:$E$1013,$I20,saisie_cult!$B$14:$B$1013,$H20)</f>
        <v>0</v>
      </c>
      <c r="K20" s="149">
        <f>SUMIFS(saisie_cult!H$14:H$1013,saisie_cult!$E$14:$E$1013,$I20,saisie_cult!$B$14:$B$1013,$H20)</f>
        <v>0</v>
      </c>
      <c r="L20" s="152" t="e">
        <f t="shared" si="1"/>
        <v>#DIV/0!</v>
      </c>
      <c r="M20" s="149">
        <f>SUMIFS(saisie_cult!J$14:J$1013,saisie_cult!$E$14:$E$1013,$I20,saisie_cult!$B$14:$B$1013,$H20)</f>
        <v>0</v>
      </c>
      <c r="N20" s="152" t="e">
        <f t="shared" si="2"/>
        <v>#DIV/0!</v>
      </c>
      <c r="O20" s="149">
        <f>SUMIFS(saisie_cult!M$14:M$1013,saisie_cult!$E$14:$E$1013,$I20,saisie_cult!$B$14:$B$1013,$H20)</f>
        <v>0</v>
      </c>
      <c r="P20" s="137" t="str">
        <f>param_menu!$B$15</f>
        <v>récolte</v>
      </c>
      <c r="Q20" s="149">
        <f>SUMIFS(saisie_cult!G$14:G$1013,saisie_cult!$E$14:$E$1013,$I20,saisie_cult!$B$14:$B$1013,$H20,saisie_cult!F$14:F$1013,saisie_graph_1b!P20)</f>
        <v>0</v>
      </c>
    </row>
    <row r="21" spans="1:17" x14ac:dyDescent="0.2">
      <c r="H21" s="137">
        <v>13</v>
      </c>
      <c r="I21" s="137">
        <f t="shared" si="0"/>
        <v>0</v>
      </c>
      <c r="J21" s="149">
        <f>SUMIFS(saisie_cult!G$14:G$1013,saisie_cult!$E$14:$E$1013,$I21,saisie_cult!$B$14:$B$1013,$H21)</f>
        <v>0</v>
      </c>
      <c r="K21" s="149">
        <f>SUMIFS(saisie_cult!H$14:H$1013,saisie_cult!$E$14:$E$1013,$I21,saisie_cult!$B$14:$B$1013,$H21)</f>
        <v>0</v>
      </c>
      <c r="L21" s="152" t="e">
        <f t="shared" si="1"/>
        <v>#DIV/0!</v>
      </c>
      <c r="M21" s="149">
        <f>SUMIFS(saisie_cult!J$14:J$1013,saisie_cult!$E$14:$E$1013,$I21,saisie_cult!$B$14:$B$1013,$H21)</f>
        <v>0</v>
      </c>
      <c r="N21" s="152" t="e">
        <f t="shared" si="2"/>
        <v>#DIV/0!</v>
      </c>
      <c r="O21" s="149">
        <f>SUMIFS(saisie_cult!M$14:M$1013,saisie_cult!$E$14:$E$1013,$I21,saisie_cult!$B$14:$B$1013,$H21)</f>
        <v>0</v>
      </c>
      <c r="P21" s="137" t="str">
        <f>param_menu!$B$15</f>
        <v>récolte</v>
      </c>
      <c r="Q21" s="149">
        <f>SUMIFS(saisie_cult!G$14:G$1013,saisie_cult!$E$14:$E$1013,$I21,saisie_cult!$B$14:$B$1013,$H21,saisie_cult!F$14:F$1013,saisie_graph_1b!P21)</f>
        <v>0</v>
      </c>
    </row>
    <row r="22" spans="1:17" x14ac:dyDescent="0.2">
      <c r="H22" s="137">
        <v>14</v>
      </c>
      <c r="I22" s="137">
        <f t="shared" si="0"/>
        <v>0</v>
      </c>
      <c r="J22" s="149">
        <f>SUMIFS(saisie_cult!G$14:G$1013,saisie_cult!$E$14:$E$1013,$I22,saisie_cult!$B$14:$B$1013,$H22)</f>
        <v>0</v>
      </c>
      <c r="K22" s="149">
        <f>SUMIFS(saisie_cult!H$14:H$1013,saisie_cult!$E$14:$E$1013,$I22,saisie_cult!$B$14:$B$1013,$H22)</f>
        <v>0</v>
      </c>
      <c r="L22" s="152" t="e">
        <f t="shared" si="1"/>
        <v>#DIV/0!</v>
      </c>
      <c r="M22" s="149">
        <f>SUMIFS(saisie_cult!J$14:J$1013,saisie_cult!$E$14:$E$1013,$I22,saisie_cult!$B$14:$B$1013,$H22)</f>
        <v>0</v>
      </c>
      <c r="N22" s="152" t="e">
        <f t="shared" si="2"/>
        <v>#DIV/0!</v>
      </c>
      <c r="O22" s="149">
        <f>SUMIFS(saisie_cult!M$14:M$1013,saisie_cult!$E$14:$E$1013,$I22,saisie_cult!$B$14:$B$1013,$H22)</f>
        <v>0</v>
      </c>
      <c r="P22" s="137" t="str">
        <f>param_menu!$B$15</f>
        <v>récolte</v>
      </c>
      <c r="Q22" s="149">
        <f>SUMIFS(saisie_cult!G$14:G$1013,saisie_cult!$E$14:$E$1013,$I22,saisie_cult!$B$14:$B$1013,$H22,saisie_cult!F$14:F$1013,saisie_graph_1b!P22)</f>
        <v>0</v>
      </c>
    </row>
    <row r="23" spans="1:17" x14ac:dyDescent="0.2">
      <c r="H23" s="137">
        <v>15</v>
      </c>
      <c r="I23" s="137">
        <f t="shared" si="0"/>
        <v>0</v>
      </c>
      <c r="J23" s="149">
        <f>SUMIFS(saisie_cult!G$14:G$1013,saisie_cult!$E$14:$E$1013,$I23,saisie_cult!$B$14:$B$1013,$H23)</f>
        <v>0</v>
      </c>
      <c r="K23" s="149">
        <f>SUMIFS(saisie_cult!H$14:H$1013,saisie_cult!$E$14:$E$1013,$I23,saisie_cult!$B$14:$B$1013,$H23)</f>
        <v>0</v>
      </c>
      <c r="L23" s="152" t="e">
        <f t="shared" si="1"/>
        <v>#DIV/0!</v>
      </c>
      <c r="M23" s="149">
        <f>SUMIFS(saisie_cult!J$14:J$1013,saisie_cult!$E$14:$E$1013,$I23,saisie_cult!$B$14:$B$1013,$H23)</f>
        <v>0</v>
      </c>
      <c r="N23" s="152" t="e">
        <f t="shared" si="2"/>
        <v>#DIV/0!</v>
      </c>
      <c r="O23" s="149">
        <f>SUMIFS(saisie_cult!M$14:M$1013,saisie_cult!$E$14:$E$1013,$I23,saisie_cult!$B$14:$B$1013,$H23)</f>
        <v>0</v>
      </c>
      <c r="P23" s="137" t="str">
        <f>param_menu!$B$15</f>
        <v>récolte</v>
      </c>
      <c r="Q23" s="149">
        <f>SUMIFS(saisie_cult!G$14:G$1013,saisie_cult!$E$14:$E$1013,$I23,saisie_cult!$B$14:$B$1013,$H23,saisie_cult!F$14:F$1013,saisie_graph_1b!P23)</f>
        <v>0</v>
      </c>
    </row>
    <row r="24" spans="1:17" x14ac:dyDescent="0.2">
      <c r="A24" s="32" t="s">
        <v>432</v>
      </c>
      <c r="H24" s="137">
        <v>16</v>
      </c>
      <c r="I24" s="137">
        <f t="shared" si="0"/>
        <v>0</v>
      </c>
      <c r="J24" s="149">
        <f>SUMIFS(saisie_cult!G$14:G$1013,saisie_cult!$E$14:$E$1013,$I24,saisie_cult!$B$14:$B$1013,$H24)</f>
        <v>0</v>
      </c>
      <c r="K24" s="149">
        <f>SUMIFS(saisie_cult!H$14:H$1013,saisie_cult!$E$14:$E$1013,$I24,saisie_cult!$B$14:$B$1013,$H24)</f>
        <v>0</v>
      </c>
      <c r="L24" s="152" t="e">
        <f t="shared" si="1"/>
        <v>#DIV/0!</v>
      </c>
      <c r="M24" s="149">
        <f>SUMIFS(saisie_cult!J$14:J$1013,saisie_cult!$E$14:$E$1013,$I24,saisie_cult!$B$14:$B$1013,$H24)</f>
        <v>0</v>
      </c>
      <c r="N24" s="152" t="e">
        <f t="shared" si="2"/>
        <v>#DIV/0!</v>
      </c>
      <c r="O24" s="149">
        <f>SUMIFS(saisie_cult!M$14:M$1013,saisie_cult!$E$14:$E$1013,$I24,saisie_cult!$B$14:$B$1013,$H24)</f>
        <v>0</v>
      </c>
      <c r="P24" s="137" t="str">
        <f>param_menu!$B$15</f>
        <v>récolte</v>
      </c>
      <c r="Q24" s="149">
        <f>SUMIFS(saisie_cult!G$14:G$1013,saisie_cult!$E$14:$E$1013,$I24,saisie_cult!$B$14:$B$1013,$H24,saisie_cult!F$14:F$1013,saisie_graph_1b!P24)</f>
        <v>0</v>
      </c>
    </row>
    <row r="25" spans="1:17" x14ac:dyDescent="0.2">
      <c r="H25" s="137">
        <v>17</v>
      </c>
      <c r="I25" s="137">
        <f t="shared" si="0"/>
        <v>0</v>
      </c>
      <c r="J25" s="149">
        <f>SUMIFS(saisie_cult!G$14:G$1013,saisie_cult!$E$14:$E$1013,$I25,saisie_cult!$B$14:$B$1013,$H25)</f>
        <v>0</v>
      </c>
      <c r="K25" s="149">
        <f>SUMIFS(saisie_cult!H$14:H$1013,saisie_cult!$E$14:$E$1013,$I25,saisie_cult!$B$14:$B$1013,$H25)</f>
        <v>0</v>
      </c>
      <c r="L25" s="152" t="e">
        <f t="shared" si="1"/>
        <v>#DIV/0!</v>
      </c>
      <c r="M25" s="149">
        <f>SUMIFS(saisie_cult!J$14:J$1013,saisie_cult!$E$14:$E$1013,$I25,saisie_cult!$B$14:$B$1013,$H25)</f>
        <v>0</v>
      </c>
      <c r="N25" s="152" t="e">
        <f t="shared" si="2"/>
        <v>#DIV/0!</v>
      </c>
      <c r="O25" s="149">
        <f>SUMIFS(saisie_cult!M$14:M$1013,saisie_cult!$E$14:$E$1013,$I25,saisie_cult!$B$14:$B$1013,$H25)</f>
        <v>0</v>
      </c>
      <c r="P25" s="137" t="str">
        <f>param_menu!$B$15</f>
        <v>récolte</v>
      </c>
      <c r="Q25" s="149">
        <f>SUMIFS(saisie_cult!G$14:G$1013,saisie_cult!$E$14:$E$1013,$I25,saisie_cult!$B$14:$B$1013,$H25,saisie_cult!F$14:F$1013,saisie_graph_1b!P25)</f>
        <v>0</v>
      </c>
    </row>
    <row r="26" spans="1:17" x14ac:dyDescent="0.2">
      <c r="H26" s="137">
        <v>18</v>
      </c>
      <c r="I26" s="137">
        <f t="shared" si="0"/>
        <v>0</v>
      </c>
      <c r="J26" s="149">
        <f>SUMIFS(saisie_cult!G$14:G$1013,saisie_cult!$E$14:$E$1013,$I26,saisie_cult!$B$14:$B$1013,$H26)</f>
        <v>0</v>
      </c>
      <c r="K26" s="149">
        <f>SUMIFS(saisie_cult!H$14:H$1013,saisie_cult!$E$14:$E$1013,$I26,saisie_cult!$B$14:$B$1013,$H26)</f>
        <v>0</v>
      </c>
      <c r="L26" s="152" t="e">
        <f t="shared" si="1"/>
        <v>#DIV/0!</v>
      </c>
      <c r="M26" s="149">
        <f>SUMIFS(saisie_cult!J$14:J$1013,saisie_cult!$E$14:$E$1013,$I26,saisie_cult!$B$14:$B$1013,$H26)</f>
        <v>0</v>
      </c>
      <c r="N26" s="152" t="e">
        <f t="shared" si="2"/>
        <v>#DIV/0!</v>
      </c>
      <c r="O26" s="149">
        <f>SUMIFS(saisie_cult!M$14:M$1013,saisie_cult!$E$14:$E$1013,$I26,saisie_cult!$B$14:$B$1013,$H26)</f>
        <v>0</v>
      </c>
      <c r="P26" s="137" t="str">
        <f>param_menu!$B$15</f>
        <v>récolte</v>
      </c>
      <c r="Q26" s="149">
        <f>SUMIFS(saisie_cult!G$14:G$1013,saisie_cult!$E$14:$E$1013,$I26,saisie_cult!$B$14:$B$1013,$H26,saisie_cult!F$14:F$1013,saisie_graph_1b!P26)</f>
        <v>0</v>
      </c>
    </row>
    <row r="27" spans="1:17" x14ac:dyDescent="0.2">
      <c r="H27" s="137">
        <v>19</v>
      </c>
      <c r="I27" s="137">
        <f t="shared" si="0"/>
        <v>0</v>
      </c>
      <c r="J27" s="149">
        <f>SUMIFS(saisie_cult!G$14:G$1013,saisie_cult!$E$14:$E$1013,$I27,saisie_cult!$B$14:$B$1013,$H27)</f>
        <v>0</v>
      </c>
      <c r="K27" s="149">
        <f>SUMIFS(saisie_cult!H$14:H$1013,saisie_cult!$E$14:$E$1013,$I27,saisie_cult!$B$14:$B$1013,$H27)</f>
        <v>0</v>
      </c>
      <c r="L27" s="152" t="e">
        <f t="shared" si="1"/>
        <v>#DIV/0!</v>
      </c>
      <c r="M27" s="149">
        <f>SUMIFS(saisie_cult!J$14:J$1013,saisie_cult!$E$14:$E$1013,$I27,saisie_cult!$B$14:$B$1013,$H27)</f>
        <v>0</v>
      </c>
      <c r="N27" s="152" t="e">
        <f t="shared" si="2"/>
        <v>#DIV/0!</v>
      </c>
      <c r="O27" s="149">
        <f>SUMIFS(saisie_cult!M$14:M$1013,saisie_cult!$E$14:$E$1013,$I27,saisie_cult!$B$14:$B$1013,$H27)</f>
        <v>0</v>
      </c>
      <c r="P27" s="137" t="str">
        <f>param_menu!$B$15</f>
        <v>récolte</v>
      </c>
      <c r="Q27" s="149">
        <f>SUMIFS(saisie_cult!G$14:G$1013,saisie_cult!$E$14:$E$1013,$I27,saisie_cult!$B$14:$B$1013,$H27,saisie_cult!F$14:F$1013,saisie_graph_1b!P27)</f>
        <v>0</v>
      </c>
    </row>
    <row r="28" spans="1:17" x14ac:dyDescent="0.2">
      <c r="H28" s="137">
        <v>20</v>
      </c>
      <c r="I28" s="137">
        <f t="shared" si="0"/>
        <v>0</v>
      </c>
      <c r="J28" s="149">
        <f>SUMIFS(saisie_cult!G$14:G$1013,saisie_cult!$E$14:$E$1013,$I28,saisie_cult!$B$14:$B$1013,$H28)</f>
        <v>0</v>
      </c>
      <c r="K28" s="149">
        <f>SUMIFS(saisie_cult!H$14:H$1013,saisie_cult!$E$14:$E$1013,$I28,saisie_cult!$B$14:$B$1013,$H28)</f>
        <v>0</v>
      </c>
      <c r="L28" s="152" t="e">
        <f t="shared" si="1"/>
        <v>#DIV/0!</v>
      </c>
      <c r="M28" s="149">
        <f>SUMIFS(saisie_cult!J$14:J$1013,saisie_cult!$E$14:$E$1013,$I28,saisie_cult!$B$14:$B$1013,$H28)</f>
        <v>0</v>
      </c>
      <c r="N28" s="152" t="e">
        <f t="shared" si="2"/>
        <v>#DIV/0!</v>
      </c>
      <c r="O28" s="149">
        <f>SUMIFS(saisie_cult!M$14:M$1013,saisie_cult!$E$14:$E$1013,$I28,saisie_cult!$B$14:$B$1013,$H28)</f>
        <v>0</v>
      </c>
      <c r="P28" s="137" t="str">
        <f>param_menu!$B$15</f>
        <v>récolte</v>
      </c>
      <c r="Q28" s="149">
        <f>SUMIFS(saisie_cult!G$14:G$1013,saisie_cult!$E$14:$E$1013,$I28,saisie_cult!$B$14:$B$1013,$H28,saisie_cult!F$14:F$1013,saisie_graph_1b!P28)</f>
        <v>0</v>
      </c>
    </row>
    <row r="29" spans="1:17" x14ac:dyDescent="0.2">
      <c r="H29" s="137">
        <v>21</v>
      </c>
      <c r="I29" s="137">
        <f t="shared" si="0"/>
        <v>0</v>
      </c>
      <c r="J29" s="149">
        <f>SUMIFS(saisie_cult!G$14:G$1013,saisie_cult!$E$14:$E$1013,$I29,saisie_cult!$B$14:$B$1013,$H29)</f>
        <v>0</v>
      </c>
      <c r="K29" s="149">
        <f>SUMIFS(saisie_cult!H$14:H$1013,saisie_cult!$E$14:$E$1013,$I29,saisie_cult!$B$14:$B$1013,$H29)</f>
        <v>0</v>
      </c>
      <c r="L29" s="152" t="e">
        <f t="shared" si="1"/>
        <v>#DIV/0!</v>
      </c>
      <c r="M29" s="149">
        <f>SUMIFS(saisie_cult!J$14:J$1013,saisie_cult!$E$14:$E$1013,$I29,saisie_cult!$B$14:$B$1013,$H29)</f>
        <v>0</v>
      </c>
      <c r="N29" s="152" t="e">
        <f t="shared" si="2"/>
        <v>#DIV/0!</v>
      </c>
      <c r="O29" s="149">
        <f>SUMIFS(saisie_cult!M$14:M$1013,saisie_cult!$E$14:$E$1013,$I29,saisie_cult!$B$14:$B$1013,$H29)</f>
        <v>0</v>
      </c>
      <c r="P29" s="137" t="str">
        <f>param_menu!$B$15</f>
        <v>récolte</v>
      </c>
      <c r="Q29" s="149">
        <f>SUMIFS(saisie_cult!G$14:G$1013,saisie_cult!$E$14:$E$1013,$I29,saisie_cult!$B$14:$B$1013,$H29,saisie_cult!F$14:F$1013,saisie_graph_1b!P29)</f>
        <v>0</v>
      </c>
    </row>
    <row r="30" spans="1:17" x14ac:dyDescent="0.2">
      <c r="H30" s="137">
        <v>22</v>
      </c>
      <c r="I30" s="137">
        <f t="shared" si="0"/>
        <v>0</v>
      </c>
      <c r="J30" s="149">
        <f>SUMIFS(saisie_cult!G$14:G$1013,saisie_cult!$E$14:$E$1013,$I30,saisie_cult!$B$14:$B$1013,$H30)</f>
        <v>0</v>
      </c>
      <c r="K30" s="149">
        <f>SUMIFS(saisie_cult!H$14:H$1013,saisie_cult!$E$14:$E$1013,$I30,saisie_cult!$B$14:$B$1013,$H30)</f>
        <v>0</v>
      </c>
      <c r="L30" s="152" t="e">
        <f t="shared" si="1"/>
        <v>#DIV/0!</v>
      </c>
      <c r="M30" s="149">
        <f>SUMIFS(saisie_cult!J$14:J$1013,saisie_cult!$E$14:$E$1013,$I30,saisie_cult!$B$14:$B$1013,$H30)</f>
        <v>0</v>
      </c>
      <c r="N30" s="152" t="e">
        <f t="shared" si="2"/>
        <v>#DIV/0!</v>
      </c>
      <c r="O30" s="149">
        <f>SUMIFS(saisie_cult!M$14:M$1013,saisie_cult!$E$14:$E$1013,$I30,saisie_cult!$B$14:$B$1013,$H30)</f>
        <v>0</v>
      </c>
      <c r="P30" s="137" t="str">
        <f>param_menu!$B$15</f>
        <v>récolte</v>
      </c>
      <c r="Q30" s="149">
        <f>SUMIFS(saisie_cult!G$14:G$1013,saisie_cult!$E$14:$E$1013,$I30,saisie_cult!$B$14:$B$1013,$H30,saisie_cult!F$14:F$1013,saisie_graph_1b!P30)</f>
        <v>0</v>
      </c>
    </row>
    <row r="31" spans="1:17" x14ac:dyDescent="0.2">
      <c r="H31" s="137">
        <v>23</v>
      </c>
      <c r="I31" s="137">
        <f t="shared" si="0"/>
        <v>0</v>
      </c>
      <c r="J31" s="149">
        <f>SUMIFS(saisie_cult!G$14:G$1013,saisie_cult!$E$14:$E$1013,$I31,saisie_cult!$B$14:$B$1013,$H31)</f>
        <v>0</v>
      </c>
      <c r="K31" s="149">
        <f>SUMIFS(saisie_cult!H$14:H$1013,saisie_cult!$E$14:$E$1013,$I31,saisie_cult!$B$14:$B$1013,$H31)</f>
        <v>0</v>
      </c>
      <c r="L31" s="152" t="e">
        <f t="shared" si="1"/>
        <v>#DIV/0!</v>
      </c>
      <c r="M31" s="149">
        <f>SUMIFS(saisie_cult!J$14:J$1013,saisie_cult!$E$14:$E$1013,$I31,saisie_cult!$B$14:$B$1013,$H31)</f>
        <v>0</v>
      </c>
      <c r="N31" s="152" t="e">
        <f t="shared" si="2"/>
        <v>#DIV/0!</v>
      </c>
      <c r="O31" s="149">
        <f>SUMIFS(saisie_cult!M$14:M$1013,saisie_cult!$E$14:$E$1013,$I31,saisie_cult!$B$14:$B$1013,$H31)</f>
        <v>0</v>
      </c>
      <c r="P31" s="137" t="str">
        <f>param_menu!$B$15</f>
        <v>récolte</v>
      </c>
      <c r="Q31" s="149">
        <f>SUMIFS(saisie_cult!G$14:G$1013,saisie_cult!$E$14:$E$1013,$I31,saisie_cult!$B$14:$B$1013,$H31,saisie_cult!F$14:F$1013,saisie_graph_1b!P31)</f>
        <v>0</v>
      </c>
    </row>
    <row r="32" spans="1:17" x14ac:dyDescent="0.2">
      <c r="H32" s="137">
        <v>24</v>
      </c>
      <c r="I32" s="137">
        <f t="shared" si="0"/>
        <v>0</v>
      </c>
      <c r="J32" s="149">
        <f>SUMIFS(saisie_cult!G$14:G$1013,saisie_cult!$E$14:$E$1013,$I32,saisie_cult!$B$14:$B$1013,$H32)</f>
        <v>0</v>
      </c>
      <c r="K32" s="149">
        <f>SUMIFS(saisie_cult!H$14:H$1013,saisie_cult!$E$14:$E$1013,$I32,saisie_cult!$B$14:$B$1013,$H32)</f>
        <v>0</v>
      </c>
      <c r="L32" s="152" t="e">
        <f t="shared" si="1"/>
        <v>#DIV/0!</v>
      </c>
      <c r="M32" s="149">
        <f>SUMIFS(saisie_cult!J$14:J$1013,saisie_cult!$E$14:$E$1013,$I32,saisie_cult!$B$14:$B$1013,$H32)</f>
        <v>0</v>
      </c>
      <c r="N32" s="152" t="e">
        <f t="shared" si="2"/>
        <v>#DIV/0!</v>
      </c>
      <c r="O32" s="149">
        <f>SUMIFS(saisie_cult!M$14:M$1013,saisie_cult!$E$14:$E$1013,$I32,saisie_cult!$B$14:$B$1013,$H32)</f>
        <v>0</v>
      </c>
      <c r="P32" s="137" t="str">
        <f>param_menu!$B$15</f>
        <v>récolte</v>
      </c>
      <c r="Q32" s="149">
        <f>SUMIFS(saisie_cult!G$14:G$1013,saisie_cult!$E$14:$E$1013,$I32,saisie_cult!$B$14:$B$1013,$H32,saisie_cult!F$14:F$1013,saisie_graph_1b!P32)</f>
        <v>0</v>
      </c>
    </row>
    <row r="33" spans="1:17" x14ac:dyDescent="0.2">
      <c r="H33" s="137">
        <v>25</v>
      </c>
      <c r="I33" s="137">
        <f t="shared" si="0"/>
        <v>0</v>
      </c>
      <c r="J33" s="149">
        <f>SUMIFS(saisie_cult!G$14:G$1013,saisie_cult!$E$14:$E$1013,$I33,saisie_cult!$B$14:$B$1013,$H33)</f>
        <v>0</v>
      </c>
      <c r="K33" s="149">
        <f>SUMIFS(saisie_cult!H$14:H$1013,saisie_cult!$E$14:$E$1013,$I33,saisie_cult!$B$14:$B$1013,$H33)</f>
        <v>0</v>
      </c>
      <c r="L33" s="152" t="e">
        <f t="shared" si="1"/>
        <v>#DIV/0!</v>
      </c>
      <c r="M33" s="149">
        <f>SUMIFS(saisie_cult!J$14:J$1013,saisie_cult!$E$14:$E$1013,$I33,saisie_cult!$B$14:$B$1013,$H33)</f>
        <v>0</v>
      </c>
      <c r="N33" s="152" t="e">
        <f t="shared" si="2"/>
        <v>#DIV/0!</v>
      </c>
      <c r="O33" s="149">
        <f>SUMIFS(saisie_cult!M$14:M$1013,saisie_cult!$E$14:$E$1013,$I33,saisie_cult!$B$14:$B$1013,$H33)</f>
        <v>0</v>
      </c>
      <c r="P33" s="137" t="str">
        <f>param_menu!$B$15</f>
        <v>récolte</v>
      </c>
      <c r="Q33" s="149">
        <f>SUMIFS(saisie_cult!G$14:G$1013,saisie_cult!$E$14:$E$1013,$I33,saisie_cult!$B$14:$B$1013,$H33,saisie_cult!F$14:F$1013,saisie_graph_1b!P33)</f>
        <v>0</v>
      </c>
    </row>
    <row r="34" spans="1:17" x14ac:dyDescent="0.2">
      <c r="H34" s="137">
        <v>26</v>
      </c>
      <c r="I34" s="137">
        <f t="shared" si="0"/>
        <v>0</v>
      </c>
      <c r="J34" s="149">
        <f>SUMIFS(saisie_cult!G$14:G$1013,saisie_cult!$E$14:$E$1013,$I34,saisie_cult!$B$14:$B$1013,$H34)</f>
        <v>0</v>
      </c>
      <c r="K34" s="149">
        <f>SUMIFS(saisie_cult!H$14:H$1013,saisie_cult!$E$14:$E$1013,$I34,saisie_cult!$B$14:$B$1013,$H34)</f>
        <v>0</v>
      </c>
      <c r="L34" s="152" t="e">
        <f t="shared" si="1"/>
        <v>#DIV/0!</v>
      </c>
      <c r="M34" s="149">
        <f>SUMIFS(saisie_cult!J$14:J$1013,saisie_cult!$E$14:$E$1013,$I34,saisie_cult!$B$14:$B$1013,$H34)</f>
        <v>0</v>
      </c>
      <c r="N34" s="152" t="e">
        <f t="shared" si="2"/>
        <v>#DIV/0!</v>
      </c>
      <c r="O34" s="149">
        <f>SUMIFS(saisie_cult!M$14:M$1013,saisie_cult!$E$14:$E$1013,$I34,saisie_cult!$B$14:$B$1013,$H34)</f>
        <v>0</v>
      </c>
      <c r="P34" s="137" t="str">
        <f>param_menu!$B$15</f>
        <v>récolte</v>
      </c>
      <c r="Q34" s="149">
        <f>SUMIFS(saisie_cult!G$14:G$1013,saisie_cult!$E$14:$E$1013,$I34,saisie_cult!$B$14:$B$1013,$H34,saisie_cult!F$14:F$1013,saisie_graph_1b!P34)</f>
        <v>0</v>
      </c>
    </row>
    <row r="35" spans="1:17" x14ac:dyDescent="0.2">
      <c r="H35" s="137">
        <v>27</v>
      </c>
      <c r="I35" s="137">
        <f t="shared" si="0"/>
        <v>0</v>
      </c>
      <c r="J35" s="149">
        <f>SUMIFS(saisie_cult!G$14:G$1013,saisie_cult!$E$14:$E$1013,$I35,saisie_cult!$B$14:$B$1013,$H35)</f>
        <v>0</v>
      </c>
      <c r="K35" s="149">
        <f>SUMIFS(saisie_cult!H$14:H$1013,saisie_cult!$E$14:$E$1013,$I35,saisie_cult!$B$14:$B$1013,$H35)</f>
        <v>0</v>
      </c>
      <c r="L35" s="152" t="e">
        <f t="shared" si="1"/>
        <v>#DIV/0!</v>
      </c>
      <c r="M35" s="149">
        <f>SUMIFS(saisie_cult!J$14:J$1013,saisie_cult!$E$14:$E$1013,$I35,saisie_cult!$B$14:$B$1013,$H35)</f>
        <v>0</v>
      </c>
      <c r="N35" s="152" t="e">
        <f t="shared" si="2"/>
        <v>#DIV/0!</v>
      </c>
      <c r="O35" s="149">
        <f>SUMIFS(saisie_cult!M$14:M$1013,saisie_cult!$E$14:$E$1013,$I35,saisie_cult!$B$14:$B$1013,$H35)</f>
        <v>0</v>
      </c>
      <c r="P35" s="137" t="str">
        <f>param_menu!$B$15</f>
        <v>récolte</v>
      </c>
      <c r="Q35" s="149">
        <f>SUMIFS(saisie_cult!G$14:G$1013,saisie_cult!$E$14:$E$1013,$I35,saisie_cult!$B$14:$B$1013,$H35,saisie_cult!F$14:F$1013,saisie_graph_1b!P35)</f>
        <v>0</v>
      </c>
    </row>
    <row r="36" spans="1:17" x14ac:dyDescent="0.2">
      <c r="H36" s="137">
        <v>28</v>
      </c>
      <c r="I36" s="137">
        <f t="shared" si="0"/>
        <v>0</v>
      </c>
      <c r="J36" s="149">
        <f>SUMIFS(saisie_cult!G$14:G$1013,saisie_cult!$E$14:$E$1013,$I36,saisie_cult!$B$14:$B$1013,$H36)</f>
        <v>0</v>
      </c>
      <c r="K36" s="149">
        <f>SUMIFS(saisie_cult!H$14:H$1013,saisie_cult!$E$14:$E$1013,$I36,saisie_cult!$B$14:$B$1013,$H36)</f>
        <v>0</v>
      </c>
      <c r="L36" s="152" t="e">
        <f t="shared" si="1"/>
        <v>#DIV/0!</v>
      </c>
      <c r="M36" s="149">
        <f>SUMIFS(saisie_cult!J$14:J$1013,saisie_cult!$E$14:$E$1013,$I36,saisie_cult!$B$14:$B$1013,$H36)</f>
        <v>0</v>
      </c>
      <c r="N36" s="152" t="e">
        <f t="shared" si="2"/>
        <v>#DIV/0!</v>
      </c>
      <c r="O36" s="149">
        <f>SUMIFS(saisie_cult!M$14:M$1013,saisie_cult!$E$14:$E$1013,$I36,saisie_cult!$B$14:$B$1013,$H36)</f>
        <v>0</v>
      </c>
      <c r="P36" s="137" t="str">
        <f>param_menu!$B$15</f>
        <v>récolte</v>
      </c>
      <c r="Q36" s="149">
        <f>SUMIFS(saisie_cult!G$14:G$1013,saisie_cult!$E$14:$E$1013,$I36,saisie_cult!$B$14:$B$1013,$H36,saisie_cult!F$14:F$1013,saisie_graph_1b!P36)</f>
        <v>0</v>
      </c>
    </row>
    <row r="37" spans="1:17" x14ac:dyDescent="0.2">
      <c r="H37" s="137">
        <v>29</v>
      </c>
      <c r="I37" s="137">
        <f t="shared" si="0"/>
        <v>0</v>
      </c>
      <c r="J37" s="149">
        <f>SUMIFS(saisie_cult!G$14:G$1013,saisie_cult!$E$14:$E$1013,$I37,saisie_cult!$B$14:$B$1013,$H37)</f>
        <v>0</v>
      </c>
      <c r="K37" s="149">
        <f>SUMIFS(saisie_cult!H$14:H$1013,saisie_cult!$E$14:$E$1013,$I37,saisie_cult!$B$14:$B$1013,$H37)</f>
        <v>0</v>
      </c>
      <c r="L37" s="152" t="e">
        <f t="shared" si="1"/>
        <v>#DIV/0!</v>
      </c>
      <c r="M37" s="149">
        <f>SUMIFS(saisie_cult!J$14:J$1013,saisie_cult!$E$14:$E$1013,$I37,saisie_cult!$B$14:$B$1013,$H37)</f>
        <v>0</v>
      </c>
      <c r="N37" s="152" t="e">
        <f t="shared" si="2"/>
        <v>#DIV/0!</v>
      </c>
      <c r="O37" s="149">
        <f>SUMIFS(saisie_cult!M$14:M$1013,saisie_cult!$E$14:$E$1013,$I37,saisie_cult!$B$14:$B$1013,$H37)</f>
        <v>0</v>
      </c>
      <c r="P37" s="137" t="str">
        <f>param_menu!$B$15</f>
        <v>récolte</v>
      </c>
      <c r="Q37" s="149">
        <f>SUMIFS(saisie_cult!G$14:G$1013,saisie_cult!$E$14:$E$1013,$I37,saisie_cult!$B$14:$B$1013,$H37,saisie_cult!F$14:F$1013,saisie_graph_1b!P37)</f>
        <v>0</v>
      </c>
    </row>
    <row r="38" spans="1:17" x14ac:dyDescent="0.2">
      <c r="H38" s="137">
        <v>30</v>
      </c>
      <c r="I38" s="137">
        <f t="shared" si="0"/>
        <v>0</v>
      </c>
      <c r="J38" s="149">
        <f>SUMIFS(saisie_cult!G$14:G$1013,saisie_cult!$E$14:$E$1013,$I38,saisie_cult!$B$14:$B$1013,$H38)</f>
        <v>0</v>
      </c>
      <c r="K38" s="149">
        <f>SUMIFS(saisie_cult!H$14:H$1013,saisie_cult!$E$14:$E$1013,$I38,saisie_cult!$B$14:$B$1013,$H38)</f>
        <v>0</v>
      </c>
      <c r="L38" s="152" t="e">
        <f t="shared" si="1"/>
        <v>#DIV/0!</v>
      </c>
      <c r="M38" s="149">
        <f>SUMIFS(saisie_cult!J$14:J$1013,saisie_cult!$E$14:$E$1013,$I38,saisie_cult!$B$14:$B$1013,$H38)</f>
        <v>0</v>
      </c>
      <c r="N38" s="152" t="e">
        <f t="shared" si="2"/>
        <v>#DIV/0!</v>
      </c>
      <c r="O38" s="149">
        <f>SUMIFS(saisie_cult!M$14:M$1013,saisie_cult!$E$14:$E$1013,$I38,saisie_cult!$B$14:$B$1013,$H38)</f>
        <v>0</v>
      </c>
      <c r="P38" s="137" t="str">
        <f>param_menu!$B$15</f>
        <v>récolte</v>
      </c>
      <c r="Q38" s="149">
        <f>SUMIFS(saisie_cult!G$14:G$1013,saisie_cult!$E$14:$E$1013,$I38,saisie_cult!$B$14:$B$1013,$H38,saisie_cult!F$14:F$1013,saisie_graph_1b!P38)</f>
        <v>0</v>
      </c>
    </row>
    <row r="39" spans="1:17" x14ac:dyDescent="0.2">
      <c r="H39" s="137">
        <v>31</v>
      </c>
      <c r="I39" s="137">
        <f t="shared" si="0"/>
        <v>0</v>
      </c>
      <c r="J39" s="149">
        <f>SUMIFS(saisie_cult!G$14:G$1013,saisie_cult!$E$14:$E$1013,$I39,saisie_cult!$B$14:$B$1013,$H39)</f>
        <v>0</v>
      </c>
      <c r="K39" s="149">
        <f>SUMIFS(saisie_cult!H$14:H$1013,saisie_cult!$E$14:$E$1013,$I39,saisie_cult!$B$14:$B$1013,$H39)</f>
        <v>0</v>
      </c>
      <c r="L39" s="152" t="e">
        <f t="shared" si="1"/>
        <v>#DIV/0!</v>
      </c>
      <c r="M39" s="149">
        <f>SUMIFS(saisie_cult!J$14:J$1013,saisie_cult!$E$14:$E$1013,$I39,saisie_cult!$B$14:$B$1013,$H39)</f>
        <v>0</v>
      </c>
      <c r="N39" s="152" t="e">
        <f t="shared" si="2"/>
        <v>#DIV/0!</v>
      </c>
      <c r="O39" s="149">
        <f>SUMIFS(saisie_cult!M$14:M$1013,saisie_cult!$E$14:$E$1013,$I39,saisie_cult!$B$14:$B$1013,$H39)</f>
        <v>0</v>
      </c>
      <c r="P39" s="137" t="str">
        <f>param_menu!$B$15</f>
        <v>récolte</v>
      </c>
      <c r="Q39" s="149">
        <f>SUMIFS(saisie_cult!G$14:G$1013,saisie_cult!$E$14:$E$1013,$I39,saisie_cult!$B$14:$B$1013,$H39,saisie_cult!F$14:F$1013,saisie_graph_1b!P39)</f>
        <v>0</v>
      </c>
    </row>
    <row r="40" spans="1:17" x14ac:dyDescent="0.2">
      <c r="H40" s="137">
        <v>32</v>
      </c>
      <c r="I40" s="137">
        <f t="shared" si="0"/>
        <v>0</v>
      </c>
      <c r="J40" s="149">
        <f>SUMIFS(saisie_cult!G$14:G$1013,saisie_cult!$E$14:$E$1013,$I40,saisie_cult!$B$14:$B$1013,$H40)</f>
        <v>0</v>
      </c>
      <c r="K40" s="149">
        <f>SUMIFS(saisie_cult!H$14:H$1013,saisie_cult!$E$14:$E$1013,$I40,saisie_cult!$B$14:$B$1013,$H40)</f>
        <v>0</v>
      </c>
      <c r="L40" s="152" t="e">
        <f t="shared" si="1"/>
        <v>#DIV/0!</v>
      </c>
      <c r="M40" s="149">
        <f>SUMIFS(saisie_cult!J$14:J$1013,saisie_cult!$E$14:$E$1013,$I40,saisie_cult!$B$14:$B$1013,$H40)</f>
        <v>0</v>
      </c>
      <c r="N40" s="152" t="e">
        <f t="shared" si="2"/>
        <v>#DIV/0!</v>
      </c>
      <c r="O40" s="149">
        <f>SUMIFS(saisie_cult!M$14:M$1013,saisie_cult!$E$14:$E$1013,$I40,saisie_cult!$B$14:$B$1013,$H40)</f>
        <v>0</v>
      </c>
      <c r="P40" s="137" t="str">
        <f>param_menu!$B$15</f>
        <v>récolte</v>
      </c>
      <c r="Q40" s="149">
        <f>SUMIFS(saisie_cult!G$14:G$1013,saisie_cult!$E$14:$E$1013,$I40,saisie_cult!$B$14:$B$1013,$H40,saisie_cult!F$14:F$1013,saisie_graph_1b!P40)</f>
        <v>0</v>
      </c>
    </row>
    <row r="41" spans="1:17" x14ac:dyDescent="0.2">
      <c r="H41" s="137">
        <v>33</v>
      </c>
      <c r="I41" s="137">
        <f t="shared" ref="I41:I60" si="3">$B$5</f>
        <v>0</v>
      </c>
      <c r="J41" s="149">
        <f>SUMIFS(saisie_cult!G$14:G$1013,saisie_cult!$E$14:$E$1013,$I41,saisie_cult!$B$14:$B$1013,$H41)</f>
        <v>0</v>
      </c>
      <c r="K41" s="149">
        <f>SUMIFS(saisie_cult!H$14:H$1013,saisie_cult!$E$14:$E$1013,$I41,saisie_cult!$B$14:$B$1013,$H41)</f>
        <v>0</v>
      </c>
      <c r="L41" s="152" t="e">
        <f t="shared" si="1"/>
        <v>#DIV/0!</v>
      </c>
      <c r="M41" s="149">
        <f>SUMIFS(saisie_cult!J$14:J$1013,saisie_cult!$E$14:$E$1013,$I41,saisie_cult!$B$14:$B$1013,$H41)</f>
        <v>0</v>
      </c>
      <c r="N41" s="152" t="e">
        <f t="shared" si="2"/>
        <v>#DIV/0!</v>
      </c>
      <c r="O41" s="149">
        <f>SUMIFS(saisie_cult!M$14:M$1013,saisie_cult!$E$14:$E$1013,$I41,saisie_cult!$B$14:$B$1013,$H41)</f>
        <v>0</v>
      </c>
      <c r="P41" s="137" t="str">
        <f>param_menu!$B$15</f>
        <v>récolte</v>
      </c>
      <c r="Q41" s="149">
        <f>SUMIFS(saisie_cult!G$14:G$1013,saisie_cult!$E$14:$E$1013,$I41,saisie_cult!$B$14:$B$1013,$H41,saisie_cult!F$14:F$1013,saisie_graph_1b!P41)</f>
        <v>0</v>
      </c>
    </row>
    <row r="42" spans="1:17" x14ac:dyDescent="0.2">
      <c r="H42" s="137">
        <v>34</v>
      </c>
      <c r="I42" s="137">
        <f t="shared" si="3"/>
        <v>0</v>
      </c>
      <c r="J42" s="149">
        <f>SUMIFS(saisie_cult!G$14:G$1013,saisie_cult!$E$14:$E$1013,$I42,saisie_cult!$B$14:$B$1013,$H42)</f>
        <v>0</v>
      </c>
      <c r="K42" s="149">
        <f>SUMIFS(saisie_cult!H$14:H$1013,saisie_cult!$E$14:$E$1013,$I42,saisie_cult!$B$14:$B$1013,$H42)</f>
        <v>0</v>
      </c>
      <c r="L42" s="152" t="e">
        <f t="shared" si="1"/>
        <v>#DIV/0!</v>
      </c>
      <c r="M42" s="149">
        <f>SUMIFS(saisie_cult!J$14:J$1013,saisie_cult!$E$14:$E$1013,$I42,saisie_cult!$B$14:$B$1013,$H42)</f>
        <v>0</v>
      </c>
      <c r="N42" s="152" t="e">
        <f t="shared" si="2"/>
        <v>#DIV/0!</v>
      </c>
      <c r="O42" s="149">
        <f>SUMIFS(saisie_cult!M$14:M$1013,saisie_cult!$E$14:$E$1013,$I42,saisie_cult!$B$14:$B$1013,$H42)</f>
        <v>0</v>
      </c>
      <c r="P42" s="137" t="str">
        <f>param_menu!$B$15</f>
        <v>récolte</v>
      </c>
      <c r="Q42" s="149">
        <f>SUMIFS(saisie_cult!G$14:G$1013,saisie_cult!$E$14:$E$1013,$I42,saisie_cult!$B$14:$B$1013,$H42,saisie_cult!F$14:F$1013,saisie_graph_1b!P42)</f>
        <v>0</v>
      </c>
    </row>
    <row r="43" spans="1:17" x14ac:dyDescent="0.2">
      <c r="H43" s="137">
        <v>35</v>
      </c>
      <c r="I43" s="137">
        <f t="shared" si="3"/>
        <v>0</v>
      </c>
      <c r="J43" s="149">
        <f>SUMIFS(saisie_cult!G$14:G$1013,saisie_cult!$E$14:$E$1013,$I43,saisie_cult!$B$14:$B$1013,$H43)</f>
        <v>0</v>
      </c>
      <c r="K43" s="149">
        <f>SUMIFS(saisie_cult!H$14:H$1013,saisie_cult!$E$14:$E$1013,$I43,saisie_cult!$B$14:$B$1013,$H43)</f>
        <v>0</v>
      </c>
      <c r="L43" s="152" t="e">
        <f t="shared" si="1"/>
        <v>#DIV/0!</v>
      </c>
      <c r="M43" s="149">
        <f>SUMIFS(saisie_cult!J$14:J$1013,saisie_cult!$E$14:$E$1013,$I43,saisie_cult!$B$14:$B$1013,$H43)</f>
        <v>0</v>
      </c>
      <c r="N43" s="152" t="e">
        <f t="shared" si="2"/>
        <v>#DIV/0!</v>
      </c>
      <c r="O43" s="149">
        <f>SUMIFS(saisie_cult!M$14:M$1013,saisie_cult!$E$14:$E$1013,$I43,saisie_cult!$B$14:$B$1013,$H43)</f>
        <v>0</v>
      </c>
      <c r="P43" s="137" t="str">
        <f>param_menu!$B$15</f>
        <v>récolte</v>
      </c>
      <c r="Q43" s="149">
        <f>SUMIFS(saisie_cult!G$14:G$1013,saisie_cult!$E$14:$E$1013,$I43,saisie_cult!$B$14:$B$1013,$H43,saisie_cult!F$14:F$1013,saisie_graph_1b!P43)</f>
        <v>0</v>
      </c>
    </row>
    <row r="44" spans="1:17" x14ac:dyDescent="0.2">
      <c r="A44" s="32" t="s">
        <v>433</v>
      </c>
      <c r="H44" s="137">
        <v>36</v>
      </c>
      <c r="I44" s="137">
        <f t="shared" si="3"/>
        <v>0</v>
      </c>
      <c r="J44" s="149">
        <f>SUMIFS(saisie_cult!G$14:G$1013,saisie_cult!$E$14:$E$1013,$I44,saisie_cult!$B$14:$B$1013,$H44)</f>
        <v>0</v>
      </c>
      <c r="K44" s="149">
        <f>SUMIFS(saisie_cult!H$14:H$1013,saisie_cult!$E$14:$E$1013,$I44,saisie_cult!$B$14:$B$1013,$H44)</f>
        <v>0</v>
      </c>
      <c r="L44" s="152" t="e">
        <f t="shared" si="1"/>
        <v>#DIV/0!</v>
      </c>
      <c r="M44" s="149">
        <f>SUMIFS(saisie_cult!J$14:J$1013,saisie_cult!$E$14:$E$1013,$I44,saisie_cult!$B$14:$B$1013,$H44)</f>
        <v>0</v>
      </c>
      <c r="N44" s="152" t="e">
        <f t="shared" si="2"/>
        <v>#DIV/0!</v>
      </c>
      <c r="O44" s="149">
        <f>SUMIFS(saisie_cult!M$14:M$1013,saisie_cult!$E$14:$E$1013,$I44,saisie_cult!$B$14:$B$1013,$H44)</f>
        <v>0</v>
      </c>
      <c r="P44" s="137" t="str">
        <f>param_menu!$B$15</f>
        <v>récolte</v>
      </c>
      <c r="Q44" s="149">
        <f>SUMIFS(saisie_cult!G$14:G$1013,saisie_cult!$E$14:$E$1013,$I44,saisie_cult!$B$14:$B$1013,$H44,saisie_cult!F$14:F$1013,saisie_graph_1b!P44)</f>
        <v>0</v>
      </c>
    </row>
    <row r="45" spans="1:17" x14ac:dyDescent="0.2">
      <c r="H45" s="137">
        <v>37</v>
      </c>
      <c r="I45" s="137">
        <f t="shared" si="3"/>
        <v>0</v>
      </c>
      <c r="J45" s="149">
        <f>SUMIFS(saisie_cult!G$14:G$1013,saisie_cult!$E$14:$E$1013,$I45,saisie_cult!$B$14:$B$1013,$H45)</f>
        <v>0</v>
      </c>
      <c r="K45" s="149">
        <f>SUMIFS(saisie_cult!H$14:H$1013,saisie_cult!$E$14:$E$1013,$I45,saisie_cult!$B$14:$B$1013,$H45)</f>
        <v>0</v>
      </c>
      <c r="L45" s="152" t="e">
        <f t="shared" si="1"/>
        <v>#DIV/0!</v>
      </c>
      <c r="M45" s="149">
        <f>SUMIFS(saisie_cult!J$14:J$1013,saisie_cult!$E$14:$E$1013,$I45,saisie_cult!$B$14:$B$1013,$H45)</f>
        <v>0</v>
      </c>
      <c r="N45" s="152" t="e">
        <f t="shared" si="2"/>
        <v>#DIV/0!</v>
      </c>
      <c r="O45" s="149">
        <f>SUMIFS(saisie_cult!M$14:M$1013,saisie_cult!$E$14:$E$1013,$I45,saisie_cult!$B$14:$B$1013,$H45)</f>
        <v>0</v>
      </c>
      <c r="P45" s="137" t="str">
        <f>param_menu!$B$15</f>
        <v>récolte</v>
      </c>
      <c r="Q45" s="149">
        <f>SUMIFS(saisie_cult!G$14:G$1013,saisie_cult!$E$14:$E$1013,$I45,saisie_cult!$B$14:$B$1013,$H45,saisie_cult!F$14:F$1013,saisie_graph_1b!P45)</f>
        <v>0</v>
      </c>
    </row>
    <row r="46" spans="1:17" x14ac:dyDescent="0.2">
      <c r="H46" s="137">
        <v>38</v>
      </c>
      <c r="I46" s="137">
        <f t="shared" si="3"/>
        <v>0</v>
      </c>
      <c r="J46" s="149">
        <f>SUMIFS(saisie_cult!G$14:G$1013,saisie_cult!$E$14:$E$1013,$I46,saisie_cult!$B$14:$B$1013,$H46)</f>
        <v>0</v>
      </c>
      <c r="K46" s="149">
        <f>SUMIFS(saisie_cult!H$14:H$1013,saisie_cult!$E$14:$E$1013,$I46,saisie_cult!$B$14:$B$1013,$H46)</f>
        <v>0</v>
      </c>
      <c r="L46" s="152" t="e">
        <f t="shared" si="1"/>
        <v>#DIV/0!</v>
      </c>
      <c r="M46" s="149">
        <f>SUMIFS(saisie_cult!J$14:J$1013,saisie_cult!$E$14:$E$1013,$I46,saisie_cult!$B$14:$B$1013,$H46)</f>
        <v>0</v>
      </c>
      <c r="N46" s="152" t="e">
        <f t="shared" si="2"/>
        <v>#DIV/0!</v>
      </c>
      <c r="O46" s="149">
        <f>SUMIFS(saisie_cult!M$14:M$1013,saisie_cult!$E$14:$E$1013,$I46,saisie_cult!$B$14:$B$1013,$H46)</f>
        <v>0</v>
      </c>
      <c r="P46" s="137" t="str">
        <f>param_menu!$B$15</f>
        <v>récolte</v>
      </c>
      <c r="Q46" s="149">
        <f>SUMIFS(saisie_cult!G$14:G$1013,saisie_cult!$E$14:$E$1013,$I46,saisie_cult!$B$14:$B$1013,$H46,saisie_cult!F$14:F$1013,saisie_graph_1b!P46)</f>
        <v>0</v>
      </c>
    </row>
    <row r="47" spans="1:17" x14ac:dyDescent="0.2">
      <c r="H47" s="137">
        <v>39</v>
      </c>
      <c r="I47" s="137">
        <f t="shared" si="3"/>
        <v>0</v>
      </c>
      <c r="J47" s="149">
        <f>SUMIFS(saisie_cult!G$14:G$1013,saisie_cult!$E$14:$E$1013,$I47,saisie_cult!$B$14:$B$1013,$H47)</f>
        <v>0</v>
      </c>
      <c r="K47" s="149">
        <f>SUMIFS(saisie_cult!H$14:H$1013,saisie_cult!$E$14:$E$1013,$I47,saisie_cult!$B$14:$B$1013,$H47)</f>
        <v>0</v>
      </c>
      <c r="L47" s="152" t="e">
        <f t="shared" si="1"/>
        <v>#DIV/0!</v>
      </c>
      <c r="M47" s="149">
        <f>SUMIFS(saisie_cult!J$14:J$1013,saisie_cult!$E$14:$E$1013,$I47,saisie_cult!$B$14:$B$1013,$H47)</f>
        <v>0</v>
      </c>
      <c r="N47" s="152" t="e">
        <f t="shared" si="2"/>
        <v>#DIV/0!</v>
      </c>
      <c r="O47" s="149">
        <f>SUMIFS(saisie_cult!M$14:M$1013,saisie_cult!$E$14:$E$1013,$I47,saisie_cult!$B$14:$B$1013,$H47)</f>
        <v>0</v>
      </c>
      <c r="P47" s="137" t="str">
        <f>param_menu!$B$15</f>
        <v>récolte</v>
      </c>
      <c r="Q47" s="149">
        <f>SUMIFS(saisie_cult!G$14:G$1013,saisie_cult!$E$14:$E$1013,$I47,saisie_cult!$B$14:$B$1013,$H47,saisie_cult!F$14:F$1013,saisie_graph_1b!P47)</f>
        <v>0</v>
      </c>
    </row>
    <row r="48" spans="1:17" x14ac:dyDescent="0.2">
      <c r="H48" s="137">
        <v>40</v>
      </c>
      <c r="I48" s="137">
        <f t="shared" si="3"/>
        <v>0</v>
      </c>
      <c r="J48" s="149">
        <f>SUMIFS(saisie_cult!G$14:G$1013,saisie_cult!$E$14:$E$1013,$I48,saisie_cult!$B$14:$B$1013,$H48)</f>
        <v>0</v>
      </c>
      <c r="K48" s="149">
        <f>SUMIFS(saisie_cult!H$14:H$1013,saisie_cult!$E$14:$E$1013,$I48,saisie_cult!$B$14:$B$1013,$H48)</f>
        <v>0</v>
      </c>
      <c r="L48" s="152" t="e">
        <f t="shared" si="1"/>
        <v>#DIV/0!</v>
      </c>
      <c r="M48" s="149">
        <f>SUMIFS(saisie_cult!J$14:J$1013,saisie_cult!$E$14:$E$1013,$I48,saisie_cult!$B$14:$B$1013,$H48)</f>
        <v>0</v>
      </c>
      <c r="N48" s="152" t="e">
        <f t="shared" si="2"/>
        <v>#DIV/0!</v>
      </c>
      <c r="O48" s="149">
        <f>SUMIFS(saisie_cult!M$14:M$1013,saisie_cult!$E$14:$E$1013,$I48,saisie_cult!$B$14:$B$1013,$H48)</f>
        <v>0</v>
      </c>
      <c r="P48" s="137" t="str">
        <f>param_menu!$B$15</f>
        <v>récolte</v>
      </c>
      <c r="Q48" s="149">
        <f>SUMIFS(saisie_cult!G$14:G$1013,saisie_cult!$E$14:$E$1013,$I48,saisie_cult!$B$14:$B$1013,$H48,saisie_cult!F$14:F$1013,saisie_graph_1b!P48)</f>
        <v>0</v>
      </c>
    </row>
    <row r="49" spans="1:17" x14ac:dyDescent="0.2">
      <c r="H49" s="137">
        <v>41</v>
      </c>
      <c r="I49" s="137">
        <f t="shared" si="3"/>
        <v>0</v>
      </c>
      <c r="J49" s="149">
        <f>SUMIFS(saisie_cult!G$14:G$1013,saisie_cult!$E$14:$E$1013,$I49,saisie_cult!$B$14:$B$1013,$H49)</f>
        <v>0</v>
      </c>
      <c r="K49" s="149">
        <f>SUMIFS(saisie_cult!H$14:H$1013,saisie_cult!$E$14:$E$1013,$I49,saisie_cult!$B$14:$B$1013,$H49)</f>
        <v>0</v>
      </c>
      <c r="L49" s="152" t="e">
        <f t="shared" si="1"/>
        <v>#DIV/0!</v>
      </c>
      <c r="M49" s="149">
        <f>SUMIFS(saisie_cult!J$14:J$1013,saisie_cult!$E$14:$E$1013,$I49,saisie_cult!$B$14:$B$1013,$H49)</f>
        <v>0</v>
      </c>
      <c r="N49" s="152" t="e">
        <f t="shared" si="2"/>
        <v>#DIV/0!</v>
      </c>
      <c r="O49" s="149">
        <f>SUMIFS(saisie_cult!M$14:M$1013,saisie_cult!$E$14:$E$1013,$I49,saisie_cult!$B$14:$B$1013,$H49)</f>
        <v>0</v>
      </c>
      <c r="P49" s="137" t="str">
        <f>param_menu!$B$15</f>
        <v>récolte</v>
      </c>
      <c r="Q49" s="149">
        <f>SUMIFS(saisie_cult!G$14:G$1013,saisie_cult!$E$14:$E$1013,$I49,saisie_cult!$B$14:$B$1013,$H49,saisie_cult!F$14:F$1013,saisie_graph_1b!P49)</f>
        <v>0</v>
      </c>
    </row>
    <row r="50" spans="1:17" x14ac:dyDescent="0.2">
      <c r="H50" s="137">
        <v>42</v>
      </c>
      <c r="I50" s="137">
        <f t="shared" si="3"/>
        <v>0</v>
      </c>
      <c r="J50" s="149">
        <f>SUMIFS(saisie_cult!G$14:G$1013,saisie_cult!$E$14:$E$1013,$I50,saisie_cult!$B$14:$B$1013,$H50)</f>
        <v>0</v>
      </c>
      <c r="K50" s="149">
        <f>SUMIFS(saisie_cult!H$14:H$1013,saisie_cult!$E$14:$E$1013,$I50,saisie_cult!$B$14:$B$1013,$H50)</f>
        <v>0</v>
      </c>
      <c r="L50" s="152" t="e">
        <f t="shared" si="1"/>
        <v>#DIV/0!</v>
      </c>
      <c r="M50" s="149">
        <f>SUMIFS(saisie_cult!J$14:J$1013,saisie_cult!$E$14:$E$1013,$I50,saisie_cult!$B$14:$B$1013,$H50)</f>
        <v>0</v>
      </c>
      <c r="N50" s="152" t="e">
        <f t="shared" si="2"/>
        <v>#DIV/0!</v>
      </c>
      <c r="O50" s="149">
        <f>SUMIFS(saisie_cult!M$14:M$1013,saisie_cult!$E$14:$E$1013,$I50,saisie_cult!$B$14:$B$1013,$H50)</f>
        <v>0</v>
      </c>
      <c r="P50" s="137" t="str">
        <f>param_menu!$B$15</f>
        <v>récolte</v>
      </c>
      <c r="Q50" s="149">
        <f>SUMIFS(saisie_cult!G$14:G$1013,saisie_cult!$E$14:$E$1013,$I50,saisie_cult!$B$14:$B$1013,$H50,saisie_cult!F$14:F$1013,saisie_graph_1b!P50)</f>
        <v>0</v>
      </c>
    </row>
    <row r="51" spans="1:17" x14ac:dyDescent="0.2">
      <c r="H51" s="137">
        <v>43</v>
      </c>
      <c r="I51" s="137">
        <f t="shared" si="3"/>
        <v>0</v>
      </c>
      <c r="J51" s="149">
        <f>SUMIFS(saisie_cult!G$14:G$1013,saisie_cult!$E$14:$E$1013,$I51,saisie_cult!$B$14:$B$1013,$H51)</f>
        <v>0</v>
      </c>
      <c r="K51" s="149">
        <f>SUMIFS(saisie_cult!H$14:H$1013,saisie_cult!$E$14:$E$1013,$I51,saisie_cult!$B$14:$B$1013,$H51)</f>
        <v>0</v>
      </c>
      <c r="L51" s="152" t="e">
        <f t="shared" si="1"/>
        <v>#DIV/0!</v>
      </c>
      <c r="M51" s="149">
        <f>SUMIFS(saisie_cult!J$14:J$1013,saisie_cult!$E$14:$E$1013,$I51,saisie_cult!$B$14:$B$1013,$H51)</f>
        <v>0</v>
      </c>
      <c r="N51" s="152" t="e">
        <f t="shared" si="2"/>
        <v>#DIV/0!</v>
      </c>
      <c r="O51" s="149">
        <f>SUMIFS(saisie_cult!M$14:M$1013,saisie_cult!$E$14:$E$1013,$I51,saisie_cult!$B$14:$B$1013,$H51)</f>
        <v>0</v>
      </c>
      <c r="P51" s="137" t="str">
        <f>param_menu!$B$15</f>
        <v>récolte</v>
      </c>
      <c r="Q51" s="149">
        <f>SUMIFS(saisie_cult!G$14:G$1013,saisie_cult!$E$14:$E$1013,$I51,saisie_cult!$B$14:$B$1013,$H51,saisie_cult!F$14:F$1013,saisie_graph_1b!P51)</f>
        <v>0</v>
      </c>
    </row>
    <row r="52" spans="1:17" x14ac:dyDescent="0.2">
      <c r="H52" s="137">
        <v>44</v>
      </c>
      <c r="I52" s="137">
        <f t="shared" si="3"/>
        <v>0</v>
      </c>
      <c r="J52" s="149">
        <f>SUMIFS(saisie_cult!G$14:G$1013,saisie_cult!$E$14:$E$1013,$I52,saisie_cult!$B$14:$B$1013,$H52)</f>
        <v>0</v>
      </c>
      <c r="K52" s="149">
        <f>SUMIFS(saisie_cult!H$14:H$1013,saisie_cult!$E$14:$E$1013,$I52,saisie_cult!$B$14:$B$1013,$H52)</f>
        <v>0</v>
      </c>
      <c r="L52" s="152" t="e">
        <f t="shared" si="1"/>
        <v>#DIV/0!</v>
      </c>
      <c r="M52" s="149">
        <f>SUMIFS(saisie_cult!J$14:J$1013,saisie_cult!$E$14:$E$1013,$I52,saisie_cult!$B$14:$B$1013,$H52)</f>
        <v>0</v>
      </c>
      <c r="N52" s="152" t="e">
        <f t="shared" si="2"/>
        <v>#DIV/0!</v>
      </c>
      <c r="O52" s="149">
        <f>SUMIFS(saisie_cult!M$14:M$1013,saisie_cult!$E$14:$E$1013,$I52,saisie_cult!$B$14:$B$1013,$H52)</f>
        <v>0</v>
      </c>
      <c r="P52" s="137" t="str">
        <f>param_menu!$B$15</f>
        <v>récolte</v>
      </c>
      <c r="Q52" s="149">
        <f>SUMIFS(saisie_cult!G$14:G$1013,saisie_cult!$E$14:$E$1013,$I52,saisie_cult!$B$14:$B$1013,$H52,saisie_cult!F$14:F$1013,saisie_graph_1b!P52)</f>
        <v>0</v>
      </c>
    </row>
    <row r="53" spans="1:17" x14ac:dyDescent="0.2">
      <c r="H53" s="137">
        <v>45</v>
      </c>
      <c r="I53" s="137">
        <f t="shared" si="3"/>
        <v>0</v>
      </c>
      <c r="J53" s="149">
        <f>SUMIFS(saisie_cult!G$14:G$1013,saisie_cult!$E$14:$E$1013,$I53,saisie_cult!$B$14:$B$1013,$H53)</f>
        <v>0</v>
      </c>
      <c r="K53" s="149">
        <f>SUMIFS(saisie_cult!H$14:H$1013,saisie_cult!$E$14:$E$1013,$I53,saisie_cult!$B$14:$B$1013,$H53)</f>
        <v>0</v>
      </c>
      <c r="L53" s="152" t="e">
        <f t="shared" si="1"/>
        <v>#DIV/0!</v>
      </c>
      <c r="M53" s="149">
        <f>SUMIFS(saisie_cult!J$14:J$1013,saisie_cult!$E$14:$E$1013,$I53,saisie_cult!$B$14:$B$1013,$H53)</f>
        <v>0</v>
      </c>
      <c r="N53" s="152" t="e">
        <f t="shared" si="2"/>
        <v>#DIV/0!</v>
      </c>
      <c r="O53" s="149">
        <f>SUMIFS(saisie_cult!M$14:M$1013,saisie_cult!$E$14:$E$1013,$I53,saisie_cult!$B$14:$B$1013,$H53)</f>
        <v>0</v>
      </c>
      <c r="P53" s="137" t="str">
        <f>param_menu!$B$15</f>
        <v>récolte</v>
      </c>
      <c r="Q53" s="149">
        <f>SUMIFS(saisie_cult!G$14:G$1013,saisie_cult!$E$14:$E$1013,$I53,saisie_cult!$B$14:$B$1013,$H53,saisie_cult!F$14:F$1013,saisie_graph_1b!P53)</f>
        <v>0</v>
      </c>
    </row>
    <row r="54" spans="1:17" x14ac:dyDescent="0.2">
      <c r="H54" s="137">
        <v>46</v>
      </c>
      <c r="I54" s="137">
        <f t="shared" si="3"/>
        <v>0</v>
      </c>
      <c r="J54" s="149">
        <f>SUMIFS(saisie_cult!G$14:G$1013,saisie_cult!$E$14:$E$1013,$I54,saisie_cult!$B$14:$B$1013,$H54)</f>
        <v>0</v>
      </c>
      <c r="K54" s="149">
        <f>SUMIFS(saisie_cult!H$14:H$1013,saisie_cult!$E$14:$E$1013,$I54,saisie_cult!$B$14:$B$1013,$H54)</f>
        <v>0</v>
      </c>
      <c r="L54" s="152" t="e">
        <f t="shared" si="1"/>
        <v>#DIV/0!</v>
      </c>
      <c r="M54" s="149">
        <f>SUMIFS(saisie_cult!J$14:J$1013,saisie_cult!$E$14:$E$1013,$I54,saisie_cult!$B$14:$B$1013,$H54)</f>
        <v>0</v>
      </c>
      <c r="N54" s="152" t="e">
        <f t="shared" si="2"/>
        <v>#DIV/0!</v>
      </c>
      <c r="O54" s="149">
        <f>SUMIFS(saisie_cult!M$14:M$1013,saisie_cult!$E$14:$E$1013,$I54,saisie_cult!$B$14:$B$1013,$H54)</f>
        <v>0</v>
      </c>
      <c r="P54" s="137" t="str">
        <f>param_menu!$B$15</f>
        <v>récolte</v>
      </c>
      <c r="Q54" s="149">
        <f>SUMIFS(saisie_cult!G$14:G$1013,saisie_cult!$E$14:$E$1013,$I54,saisie_cult!$B$14:$B$1013,$H54,saisie_cult!F$14:F$1013,saisie_graph_1b!P54)</f>
        <v>0</v>
      </c>
    </row>
    <row r="55" spans="1:17" x14ac:dyDescent="0.2">
      <c r="H55" s="137">
        <v>47</v>
      </c>
      <c r="I55" s="137">
        <f t="shared" si="3"/>
        <v>0</v>
      </c>
      <c r="J55" s="149">
        <f>SUMIFS(saisie_cult!G$14:G$1013,saisie_cult!$E$14:$E$1013,$I55,saisie_cult!$B$14:$B$1013,$H55)</f>
        <v>0</v>
      </c>
      <c r="K55" s="149">
        <f>SUMIFS(saisie_cult!H$14:H$1013,saisie_cult!$E$14:$E$1013,$I55,saisie_cult!$B$14:$B$1013,$H55)</f>
        <v>0</v>
      </c>
      <c r="L55" s="152" t="e">
        <f t="shared" si="1"/>
        <v>#DIV/0!</v>
      </c>
      <c r="M55" s="149">
        <f>SUMIFS(saisie_cult!J$14:J$1013,saisie_cult!$E$14:$E$1013,$I55,saisie_cult!$B$14:$B$1013,$H55)</f>
        <v>0</v>
      </c>
      <c r="N55" s="152" t="e">
        <f t="shared" si="2"/>
        <v>#DIV/0!</v>
      </c>
      <c r="O55" s="149">
        <f>SUMIFS(saisie_cult!M$14:M$1013,saisie_cult!$E$14:$E$1013,$I55,saisie_cult!$B$14:$B$1013,$H55)</f>
        <v>0</v>
      </c>
      <c r="P55" s="137" t="str">
        <f>param_menu!$B$15</f>
        <v>récolte</v>
      </c>
      <c r="Q55" s="149">
        <f>SUMIFS(saisie_cult!G$14:G$1013,saisie_cult!$E$14:$E$1013,$I55,saisie_cult!$B$14:$B$1013,$H55,saisie_cult!F$14:F$1013,saisie_graph_1b!P55)</f>
        <v>0</v>
      </c>
    </row>
    <row r="56" spans="1:17" x14ac:dyDescent="0.2">
      <c r="H56" s="137">
        <v>48</v>
      </c>
      <c r="I56" s="137">
        <f t="shared" si="3"/>
        <v>0</v>
      </c>
      <c r="J56" s="149">
        <f>SUMIFS(saisie_cult!G$14:G$1013,saisie_cult!$E$14:$E$1013,$I56,saisie_cult!$B$14:$B$1013,$H56)</f>
        <v>0</v>
      </c>
      <c r="K56" s="149">
        <f>SUMIFS(saisie_cult!H$14:H$1013,saisie_cult!$E$14:$E$1013,$I56,saisie_cult!$B$14:$B$1013,$H56)</f>
        <v>0</v>
      </c>
      <c r="L56" s="152" t="e">
        <f t="shared" si="1"/>
        <v>#DIV/0!</v>
      </c>
      <c r="M56" s="149">
        <f>SUMIFS(saisie_cult!J$14:J$1013,saisie_cult!$E$14:$E$1013,$I56,saisie_cult!$B$14:$B$1013,$H56)</f>
        <v>0</v>
      </c>
      <c r="N56" s="152" t="e">
        <f t="shared" si="2"/>
        <v>#DIV/0!</v>
      </c>
      <c r="O56" s="149">
        <f>SUMIFS(saisie_cult!M$14:M$1013,saisie_cult!$E$14:$E$1013,$I56,saisie_cult!$B$14:$B$1013,$H56)</f>
        <v>0</v>
      </c>
      <c r="P56" s="137" t="str">
        <f>param_menu!$B$15</f>
        <v>récolte</v>
      </c>
      <c r="Q56" s="149">
        <f>SUMIFS(saisie_cult!G$14:G$1013,saisie_cult!$E$14:$E$1013,$I56,saisie_cult!$B$14:$B$1013,$H56,saisie_cult!F$14:F$1013,saisie_graph_1b!P56)</f>
        <v>0</v>
      </c>
    </row>
    <row r="57" spans="1:17" x14ac:dyDescent="0.2">
      <c r="H57" s="137">
        <v>49</v>
      </c>
      <c r="I57" s="137">
        <f t="shared" si="3"/>
        <v>0</v>
      </c>
      <c r="J57" s="149">
        <f>SUMIFS(saisie_cult!G$14:G$1013,saisie_cult!$E$14:$E$1013,$I57,saisie_cult!$B$14:$B$1013,$H57)</f>
        <v>0</v>
      </c>
      <c r="K57" s="149">
        <f>SUMIFS(saisie_cult!H$14:H$1013,saisie_cult!$E$14:$E$1013,$I57,saisie_cult!$B$14:$B$1013,$H57)</f>
        <v>0</v>
      </c>
      <c r="L57" s="152" t="e">
        <f t="shared" si="1"/>
        <v>#DIV/0!</v>
      </c>
      <c r="M57" s="149">
        <f>SUMIFS(saisie_cult!J$14:J$1013,saisie_cult!$E$14:$E$1013,$I57,saisie_cult!$B$14:$B$1013,$H57)</f>
        <v>0</v>
      </c>
      <c r="N57" s="152" t="e">
        <f t="shared" si="2"/>
        <v>#DIV/0!</v>
      </c>
      <c r="O57" s="149">
        <f>SUMIFS(saisie_cult!M$14:M$1013,saisie_cult!$E$14:$E$1013,$I57,saisie_cult!$B$14:$B$1013,$H57)</f>
        <v>0</v>
      </c>
      <c r="P57" s="137" t="str">
        <f>param_menu!$B$15</f>
        <v>récolte</v>
      </c>
      <c r="Q57" s="149">
        <f>SUMIFS(saisie_cult!G$14:G$1013,saisie_cult!$E$14:$E$1013,$I57,saisie_cult!$B$14:$B$1013,$H57,saisie_cult!F$14:F$1013,saisie_graph_1b!P57)</f>
        <v>0</v>
      </c>
    </row>
    <row r="58" spans="1:17" x14ac:dyDescent="0.2">
      <c r="H58" s="137">
        <v>50</v>
      </c>
      <c r="I58" s="137">
        <f t="shared" si="3"/>
        <v>0</v>
      </c>
      <c r="J58" s="149">
        <f>SUMIFS(saisie_cult!G$14:G$1013,saisie_cult!$E$14:$E$1013,$I58,saisie_cult!$B$14:$B$1013,$H58)</f>
        <v>0</v>
      </c>
      <c r="K58" s="149">
        <f>SUMIFS(saisie_cult!H$14:H$1013,saisie_cult!$E$14:$E$1013,$I58,saisie_cult!$B$14:$B$1013,$H58)</f>
        <v>0</v>
      </c>
      <c r="L58" s="152" t="e">
        <f t="shared" si="1"/>
        <v>#DIV/0!</v>
      </c>
      <c r="M58" s="149">
        <f>SUMIFS(saisie_cult!J$14:J$1013,saisie_cult!$E$14:$E$1013,$I58,saisie_cult!$B$14:$B$1013,$H58)</f>
        <v>0</v>
      </c>
      <c r="N58" s="152" t="e">
        <f t="shared" si="2"/>
        <v>#DIV/0!</v>
      </c>
      <c r="O58" s="149">
        <f>SUMIFS(saisie_cult!M$14:M$1013,saisie_cult!$E$14:$E$1013,$I58,saisie_cult!$B$14:$B$1013,$H58)</f>
        <v>0</v>
      </c>
      <c r="P58" s="137" t="str">
        <f>param_menu!$B$15</f>
        <v>récolte</v>
      </c>
      <c r="Q58" s="149">
        <f>SUMIFS(saisie_cult!G$14:G$1013,saisie_cult!$E$14:$E$1013,$I58,saisie_cult!$B$14:$B$1013,$H58,saisie_cult!F$14:F$1013,saisie_graph_1b!P58)</f>
        <v>0</v>
      </c>
    </row>
    <row r="59" spans="1:17" x14ac:dyDescent="0.2">
      <c r="H59" s="137">
        <v>51</v>
      </c>
      <c r="I59" s="137">
        <f t="shared" si="3"/>
        <v>0</v>
      </c>
      <c r="J59" s="149">
        <f>SUMIFS(saisie_cult!G$14:G$1013,saisie_cult!$E$14:$E$1013,$I59,saisie_cult!$B$14:$B$1013,$H59)</f>
        <v>0</v>
      </c>
      <c r="K59" s="149">
        <f>SUMIFS(saisie_cult!H$14:H$1013,saisie_cult!$E$14:$E$1013,$I59,saisie_cult!$B$14:$B$1013,$H59)</f>
        <v>0</v>
      </c>
      <c r="L59" s="152" t="e">
        <f t="shared" si="1"/>
        <v>#DIV/0!</v>
      </c>
      <c r="M59" s="149">
        <f>SUMIFS(saisie_cult!J$14:J$1013,saisie_cult!$E$14:$E$1013,$I59,saisie_cult!$B$14:$B$1013,$H59)</f>
        <v>0</v>
      </c>
      <c r="N59" s="152" t="e">
        <f t="shared" si="2"/>
        <v>#DIV/0!</v>
      </c>
      <c r="O59" s="149">
        <f>SUMIFS(saisie_cult!M$14:M$1013,saisie_cult!$E$14:$E$1013,$I59,saisie_cult!$B$14:$B$1013,$H59)</f>
        <v>0</v>
      </c>
      <c r="P59" s="137" t="str">
        <f>param_menu!$B$15</f>
        <v>récolte</v>
      </c>
      <c r="Q59" s="149">
        <f>SUMIFS(saisie_cult!G$14:G$1013,saisie_cult!$E$14:$E$1013,$I59,saisie_cult!$B$14:$B$1013,$H59,saisie_cult!F$14:F$1013,saisie_graph_1b!P59)</f>
        <v>0</v>
      </c>
    </row>
    <row r="60" spans="1:17" x14ac:dyDescent="0.2">
      <c r="H60" s="137">
        <v>52</v>
      </c>
      <c r="I60" s="137">
        <f t="shared" si="3"/>
        <v>0</v>
      </c>
      <c r="J60" s="149">
        <f>SUMIFS(saisie_cult!G$14:G$1013,saisie_cult!$E$14:$E$1013,$I60,saisie_cult!$B$14:$B$1013,$H60)</f>
        <v>0</v>
      </c>
      <c r="K60" s="149">
        <f>SUMIFS(saisie_cult!H$14:H$1013,saisie_cult!$E$14:$E$1013,$I60,saisie_cult!$B$14:$B$1013,$H60)</f>
        <v>0</v>
      </c>
      <c r="L60" s="152" t="e">
        <f t="shared" si="1"/>
        <v>#DIV/0!</v>
      </c>
      <c r="M60" s="149">
        <f>SUMIFS(saisie_cult!J$14:J$1013,saisie_cult!$E$14:$E$1013,$I60,saisie_cult!$B$14:$B$1013,$H60)</f>
        <v>0</v>
      </c>
      <c r="N60" s="152" t="e">
        <f t="shared" si="2"/>
        <v>#DIV/0!</v>
      </c>
      <c r="O60" s="149">
        <f>SUMIFS(saisie_cult!M$14:M$1013,saisie_cult!$E$14:$E$1013,$I60,saisie_cult!$B$14:$B$1013,$H60)</f>
        <v>0</v>
      </c>
      <c r="P60" s="137" t="str">
        <f>param_menu!$B$15</f>
        <v>récolte</v>
      </c>
      <c r="Q60" s="149">
        <f>SUMIFS(saisie_cult!G$14:G$1013,saisie_cult!$E$14:$E$1013,$I60,saisie_cult!$B$14:$B$1013,$H60,saisie_cult!F$14:F$1013,saisie_graph_1b!P60)</f>
        <v>0</v>
      </c>
    </row>
    <row r="64" spans="1:17" x14ac:dyDescent="0.2">
      <c r="A64" s="223" t="s">
        <v>434</v>
      </c>
    </row>
  </sheetData>
  <sheetProtection password="ACF5"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param_menu!$B$6:$B$11</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3" zoomScale="70" zoomScaleNormal="70" workbookViewId="0">
      <selection activeCell="B7" sqref="B7"/>
    </sheetView>
  </sheetViews>
  <sheetFormatPr baseColWidth="10" defaultRowHeight="12.75" x14ac:dyDescent="0.2"/>
  <cols>
    <col min="1" max="1" width="38.42578125" style="16" customWidth="1"/>
    <col min="2" max="2" width="19" style="16" customWidth="1"/>
    <col min="3" max="3" width="12.42578125" style="16" customWidth="1"/>
    <col min="4" max="4" width="8.140625" style="16" customWidth="1"/>
    <col min="5" max="5" width="18.5703125" style="16" customWidth="1"/>
    <col min="6" max="8" width="11.42578125" style="16"/>
    <col min="9" max="9" width="19.42578125" style="16" customWidth="1"/>
    <col min="10" max="10" width="11.28515625" style="16" customWidth="1"/>
    <col min="11" max="16384" width="11.42578125" style="16"/>
  </cols>
  <sheetData>
    <row r="1" spans="1:12" ht="27" customHeight="1" x14ac:dyDescent="0.3">
      <c r="A1" s="27" t="s">
        <v>440</v>
      </c>
      <c r="B1" s="34"/>
      <c r="C1" s="34"/>
      <c r="D1" s="34"/>
      <c r="E1" s="34"/>
      <c r="F1" s="34"/>
      <c r="G1" s="34"/>
    </row>
    <row r="5" spans="1:12" x14ac:dyDescent="0.2">
      <c r="A5" s="21" t="s">
        <v>429</v>
      </c>
      <c r="B5" s="160"/>
    </row>
    <row r="6" spans="1:12" x14ac:dyDescent="0.2">
      <c r="A6" s="21"/>
      <c r="B6" s="33"/>
    </row>
    <row r="7" spans="1:12" x14ac:dyDescent="0.2">
      <c r="A7" s="21" t="s">
        <v>435</v>
      </c>
      <c r="B7" s="160"/>
    </row>
    <row r="9" spans="1:12" x14ac:dyDescent="0.2">
      <c r="A9" s="32" t="s">
        <v>439</v>
      </c>
    </row>
    <row r="10" spans="1:12" s="17" customFormat="1" ht="38.25" x14ac:dyDescent="0.2">
      <c r="H10" s="153" t="s">
        <v>1</v>
      </c>
      <c r="I10" s="153" t="s">
        <v>5</v>
      </c>
      <c r="J10" s="153" t="s">
        <v>438</v>
      </c>
      <c r="K10" s="153" t="s">
        <v>436</v>
      </c>
      <c r="L10" s="153" t="s">
        <v>437</v>
      </c>
    </row>
    <row r="11" spans="1:12" x14ac:dyDescent="0.2">
      <c r="H11" s="137">
        <v>1</v>
      </c>
      <c r="I11" s="137">
        <f t="shared" ref="I11:I62" si="0">$B$5</f>
        <v>0</v>
      </c>
      <c r="J11" s="149">
        <f>SUMIFS(saisie_cult!G$14:G$1013,saisie_cult!$E$14:$E$1013,$I11,saisie_cult!$B$14:$B$1013,$H11)</f>
        <v>0</v>
      </c>
      <c r="K11" s="137">
        <f>$B$7</f>
        <v>0</v>
      </c>
      <c r="L11" s="149">
        <f>SUMIFS(saisie_cult!G$14:G$1013,saisie_cult!B$14:B$1013,H11,saisie_cult!E$14:E$1013,I11,saisie_cult!F$14:F$1013,K11)</f>
        <v>0</v>
      </c>
    </row>
    <row r="12" spans="1:12" x14ac:dyDescent="0.2">
      <c r="H12" s="137">
        <v>2</v>
      </c>
      <c r="I12" s="137">
        <f t="shared" si="0"/>
        <v>0</v>
      </c>
      <c r="J12" s="149">
        <f>SUMIFS(saisie_cult!G$14:G$1013,saisie_cult!$E$14:$E$1013,$I12,saisie_cult!$B$14:$B$1013,$H12)</f>
        <v>0</v>
      </c>
      <c r="K12" s="137">
        <f t="shared" ref="K12:K62" si="1">$B$7</f>
        <v>0</v>
      </c>
      <c r="L12" s="149">
        <f>SUMIFS(saisie_cult!G$14:G$1013,saisie_cult!B$14:B$1013,H12,saisie_cult!E$14:E$1013,I12,saisie_cult!F$14:F$1013,K12)</f>
        <v>0</v>
      </c>
    </row>
    <row r="13" spans="1:12" x14ac:dyDescent="0.2">
      <c r="H13" s="137">
        <v>3</v>
      </c>
      <c r="I13" s="137">
        <f t="shared" si="0"/>
        <v>0</v>
      </c>
      <c r="J13" s="149">
        <f>SUMIFS(saisie_cult!G$14:G$1013,saisie_cult!$E$14:$E$1013,$I13,saisie_cult!$B$14:$B$1013,$H13)</f>
        <v>0</v>
      </c>
      <c r="K13" s="137">
        <f t="shared" si="1"/>
        <v>0</v>
      </c>
      <c r="L13" s="149">
        <f>SUMIFS(saisie_cult!G$14:G$1013,saisie_cult!B$14:B$1013,H13,saisie_cult!E$14:E$1013,I13,saisie_cult!F$14:F$1013,K13)</f>
        <v>0</v>
      </c>
    </row>
    <row r="14" spans="1:12" x14ac:dyDescent="0.2">
      <c r="H14" s="137">
        <v>4</v>
      </c>
      <c r="I14" s="137">
        <f t="shared" si="0"/>
        <v>0</v>
      </c>
      <c r="J14" s="149">
        <f>SUMIFS(saisie_cult!G$14:G$1013,saisie_cult!$E$14:$E$1013,$I14,saisie_cult!$B$14:$B$1013,$H14)</f>
        <v>0</v>
      </c>
      <c r="K14" s="137">
        <f t="shared" si="1"/>
        <v>0</v>
      </c>
      <c r="L14" s="149">
        <f>SUMIFS(saisie_cult!G$14:G$1013,saisie_cult!B$14:B$1013,H14,saisie_cult!E$14:E$1013,I14,saisie_cult!F$14:F$1013,K14)</f>
        <v>0</v>
      </c>
    </row>
    <row r="15" spans="1:12" x14ac:dyDescent="0.2">
      <c r="H15" s="137">
        <v>5</v>
      </c>
      <c r="I15" s="137">
        <f t="shared" si="0"/>
        <v>0</v>
      </c>
      <c r="J15" s="149">
        <f>SUMIFS(saisie_cult!G$14:G$1013,saisie_cult!$E$14:$E$1013,$I15,saisie_cult!$B$14:$B$1013,$H15)</f>
        <v>0</v>
      </c>
      <c r="K15" s="137">
        <f t="shared" si="1"/>
        <v>0</v>
      </c>
      <c r="L15" s="149">
        <f>SUMIFS(saisie_cult!G$14:G$1013,saisie_cult!B$14:B$1013,H15,saisie_cult!E$14:E$1013,I15,saisie_cult!F$14:F$1013,K15)</f>
        <v>0</v>
      </c>
    </row>
    <row r="16" spans="1:12" x14ac:dyDescent="0.2">
      <c r="H16" s="137">
        <v>6</v>
      </c>
      <c r="I16" s="137">
        <f t="shared" si="0"/>
        <v>0</v>
      </c>
      <c r="J16" s="149">
        <f>SUMIFS(saisie_cult!G$14:G$1013,saisie_cult!$E$14:$E$1013,$I16,saisie_cult!$B$14:$B$1013,$H16)</f>
        <v>0</v>
      </c>
      <c r="K16" s="137">
        <f t="shared" si="1"/>
        <v>0</v>
      </c>
      <c r="L16" s="149">
        <f>SUMIFS(saisie_cult!G$14:G$1013,saisie_cult!B$14:B$1013,H16,saisie_cult!E$14:E$1013,I16,saisie_cult!F$14:F$1013,K16)</f>
        <v>0</v>
      </c>
    </row>
    <row r="17" spans="8:12" x14ac:dyDescent="0.2">
      <c r="H17" s="137">
        <v>7</v>
      </c>
      <c r="I17" s="137">
        <f t="shared" si="0"/>
        <v>0</v>
      </c>
      <c r="J17" s="149">
        <f>SUMIFS(saisie_cult!G$14:G$1013,saisie_cult!$E$14:$E$1013,$I17,saisie_cult!$B$14:$B$1013,$H17)</f>
        <v>0</v>
      </c>
      <c r="K17" s="137">
        <f t="shared" si="1"/>
        <v>0</v>
      </c>
      <c r="L17" s="149">
        <f>SUMIFS(saisie_cult!G$14:G$1013,saisie_cult!B$14:B$1013,H17,saisie_cult!E$14:E$1013,I17,saisie_cult!F$14:F$1013,K17)</f>
        <v>0</v>
      </c>
    </row>
    <row r="18" spans="8:12" x14ac:dyDescent="0.2">
      <c r="H18" s="137">
        <v>8</v>
      </c>
      <c r="I18" s="137">
        <f t="shared" si="0"/>
        <v>0</v>
      </c>
      <c r="J18" s="149">
        <f>SUMIFS(saisie_cult!G$14:G$1013,saisie_cult!$E$14:$E$1013,$I18,saisie_cult!$B$14:$B$1013,$H18)</f>
        <v>0</v>
      </c>
      <c r="K18" s="137">
        <f t="shared" si="1"/>
        <v>0</v>
      </c>
      <c r="L18" s="149">
        <f>SUMIFS(saisie_cult!G$14:G$1013,saisie_cult!B$14:B$1013,H18,saisie_cult!E$14:E$1013,I18,saisie_cult!F$14:F$1013,K18)</f>
        <v>0</v>
      </c>
    </row>
    <row r="19" spans="8:12" x14ac:dyDescent="0.2">
      <c r="H19" s="137">
        <v>9</v>
      </c>
      <c r="I19" s="137">
        <f t="shared" si="0"/>
        <v>0</v>
      </c>
      <c r="J19" s="149">
        <f>SUMIFS(saisie_cult!G$14:G$1013,saisie_cult!$E$14:$E$1013,$I19,saisie_cult!$B$14:$B$1013,$H19)</f>
        <v>0</v>
      </c>
      <c r="K19" s="137">
        <f t="shared" si="1"/>
        <v>0</v>
      </c>
      <c r="L19" s="149">
        <f>SUMIFS(saisie_cult!G$14:G$1013,saisie_cult!B$14:B$1013,H19,saisie_cult!E$14:E$1013,I19,saisie_cult!F$14:F$1013,K19)</f>
        <v>0</v>
      </c>
    </row>
    <row r="20" spans="8:12" x14ac:dyDescent="0.2">
      <c r="H20" s="137">
        <v>10</v>
      </c>
      <c r="I20" s="137">
        <f t="shared" si="0"/>
        <v>0</v>
      </c>
      <c r="J20" s="149">
        <f>SUMIFS(saisie_cult!G$14:G$1013,saisie_cult!$E$14:$E$1013,$I20,saisie_cult!$B$14:$B$1013,$H20)</f>
        <v>0</v>
      </c>
      <c r="K20" s="137">
        <f t="shared" si="1"/>
        <v>0</v>
      </c>
      <c r="L20" s="149">
        <f>SUMIFS(saisie_cult!G$14:G$1013,saisie_cult!B$14:B$1013,H20,saisie_cult!E$14:E$1013,I20,saisie_cult!F$14:F$1013,K20)</f>
        <v>0</v>
      </c>
    </row>
    <row r="21" spans="8:12" x14ac:dyDescent="0.2">
      <c r="H21" s="137">
        <v>11</v>
      </c>
      <c r="I21" s="137">
        <f t="shared" si="0"/>
        <v>0</v>
      </c>
      <c r="J21" s="149">
        <f>SUMIFS(saisie_cult!G$14:G$1013,saisie_cult!$E$14:$E$1013,$I21,saisie_cult!$B$14:$B$1013,$H21)</f>
        <v>0</v>
      </c>
      <c r="K21" s="137">
        <f t="shared" si="1"/>
        <v>0</v>
      </c>
      <c r="L21" s="149">
        <f>SUMIFS(saisie_cult!G$14:G$1013,saisie_cult!B$14:B$1013,H21,saisie_cult!E$14:E$1013,I21,saisie_cult!F$14:F$1013,K21)</f>
        <v>0</v>
      </c>
    </row>
    <row r="22" spans="8:12" x14ac:dyDescent="0.2">
      <c r="H22" s="137">
        <v>12</v>
      </c>
      <c r="I22" s="137">
        <f t="shared" si="0"/>
        <v>0</v>
      </c>
      <c r="J22" s="149">
        <f>SUMIFS(saisie_cult!G$14:G$1013,saisie_cult!$E$14:$E$1013,$I22,saisie_cult!$B$14:$B$1013,$H22)</f>
        <v>0</v>
      </c>
      <c r="K22" s="137">
        <f t="shared" si="1"/>
        <v>0</v>
      </c>
      <c r="L22" s="149">
        <f>SUMIFS(saisie_cult!G$14:G$1013,saisie_cult!B$14:B$1013,H22,saisie_cult!E$14:E$1013,I22,saisie_cult!F$14:F$1013,K22)</f>
        <v>0</v>
      </c>
    </row>
    <row r="23" spans="8:12" x14ac:dyDescent="0.2">
      <c r="H23" s="137">
        <v>13</v>
      </c>
      <c r="I23" s="137">
        <f t="shared" si="0"/>
        <v>0</v>
      </c>
      <c r="J23" s="149">
        <f>SUMIFS(saisie_cult!G$14:G$1013,saisie_cult!$E$14:$E$1013,$I23,saisie_cult!$B$14:$B$1013,$H23)</f>
        <v>0</v>
      </c>
      <c r="K23" s="137">
        <f t="shared" si="1"/>
        <v>0</v>
      </c>
      <c r="L23" s="149">
        <f>SUMIFS(saisie_cult!G$14:G$1013,saisie_cult!B$14:B$1013,H23,saisie_cult!E$14:E$1013,I23,saisie_cult!F$14:F$1013,K23)</f>
        <v>0</v>
      </c>
    </row>
    <row r="24" spans="8:12" x14ac:dyDescent="0.2">
      <c r="H24" s="137">
        <v>14</v>
      </c>
      <c r="I24" s="137">
        <f t="shared" si="0"/>
        <v>0</v>
      </c>
      <c r="J24" s="149">
        <f>SUMIFS(saisie_cult!G$14:G$1013,saisie_cult!$E$14:$E$1013,$I24,saisie_cult!$B$14:$B$1013,$H24)</f>
        <v>0</v>
      </c>
      <c r="K24" s="137">
        <f t="shared" si="1"/>
        <v>0</v>
      </c>
      <c r="L24" s="149">
        <f>SUMIFS(saisie_cult!G$14:G$1013,saisie_cult!B$14:B$1013,H24,saisie_cult!E$14:E$1013,I24,saisie_cult!F$14:F$1013,K24)</f>
        <v>0</v>
      </c>
    </row>
    <row r="25" spans="8:12" x14ac:dyDescent="0.2">
      <c r="H25" s="137">
        <v>15</v>
      </c>
      <c r="I25" s="137">
        <f t="shared" si="0"/>
        <v>0</v>
      </c>
      <c r="J25" s="149">
        <f>SUMIFS(saisie_cult!G$14:G$1013,saisie_cult!$E$14:$E$1013,$I25,saisie_cult!$B$14:$B$1013,$H25)</f>
        <v>0</v>
      </c>
      <c r="K25" s="137">
        <f t="shared" si="1"/>
        <v>0</v>
      </c>
      <c r="L25" s="149">
        <f>SUMIFS(saisie_cult!G$14:G$1013,saisie_cult!B$14:B$1013,H25,saisie_cult!E$14:E$1013,I25,saisie_cult!F$14:F$1013,K25)</f>
        <v>0</v>
      </c>
    </row>
    <row r="26" spans="8:12" x14ac:dyDescent="0.2">
      <c r="H26" s="137">
        <v>16</v>
      </c>
      <c r="I26" s="137">
        <f t="shared" si="0"/>
        <v>0</v>
      </c>
      <c r="J26" s="149">
        <f>SUMIFS(saisie_cult!G$14:G$1013,saisie_cult!$E$14:$E$1013,$I26,saisie_cult!$B$14:$B$1013,$H26)</f>
        <v>0</v>
      </c>
      <c r="K26" s="137">
        <f t="shared" si="1"/>
        <v>0</v>
      </c>
      <c r="L26" s="149">
        <f>SUMIFS(saisie_cult!G$14:G$1013,saisie_cult!B$14:B$1013,H26,saisie_cult!E$14:E$1013,I26,saisie_cult!F$14:F$1013,K26)</f>
        <v>0</v>
      </c>
    </row>
    <row r="27" spans="8:12" x14ac:dyDescent="0.2">
      <c r="H27" s="137">
        <v>17</v>
      </c>
      <c r="I27" s="137">
        <f t="shared" si="0"/>
        <v>0</v>
      </c>
      <c r="J27" s="149">
        <f>SUMIFS(saisie_cult!G$14:G$1013,saisie_cult!$E$14:$E$1013,$I27,saisie_cult!$B$14:$B$1013,$H27)</f>
        <v>0</v>
      </c>
      <c r="K27" s="137">
        <f t="shared" si="1"/>
        <v>0</v>
      </c>
      <c r="L27" s="149">
        <f>SUMIFS(saisie_cult!G$14:G$1013,saisie_cult!B$14:B$1013,H27,saisie_cult!E$14:E$1013,I27,saisie_cult!F$14:F$1013,K27)</f>
        <v>0</v>
      </c>
    </row>
    <row r="28" spans="8:12" x14ac:dyDescent="0.2">
      <c r="H28" s="137">
        <v>18</v>
      </c>
      <c r="I28" s="137">
        <f t="shared" si="0"/>
        <v>0</v>
      </c>
      <c r="J28" s="149">
        <f>SUMIFS(saisie_cult!G$14:G$1013,saisie_cult!$E$14:$E$1013,$I28,saisie_cult!$B$14:$B$1013,$H28)</f>
        <v>0</v>
      </c>
      <c r="K28" s="137">
        <f t="shared" si="1"/>
        <v>0</v>
      </c>
      <c r="L28" s="149">
        <f>SUMIFS(saisie_cult!G$14:G$1013,saisie_cult!B$14:B$1013,H28,saisie_cult!E$14:E$1013,I28,saisie_cult!F$14:F$1013,K28)</f>
        <v>0</v>
      </c>
    </row>
    <row r="29" spans="8:12" x14ac:dyDescent="0.2">
      <c r="H29" s="137">
        <v>19</v>
      </c>
      <c r="I29" s="137">
        <f t="shared" si="0"/>
        <v>0</v>
      </c>
      <c r="J29" s="149">
        <f>SUMIFS(saisie_cult!G$14:G$1013,saisie_cult!$E$14:$E$1013,$I29,saisie_cult!$B$14:$B$1013,$H29)</f>
        <v>0</v>
      </c>
      <c r="K29" s="137">
        <f t="shared" si="1"/>
        <v>0</v>
      </c>
      <c r="L29" s="149">
        <f>SUMIFS(saisie_cult!G$14:G$1013,saisie_cult!B$14:B$1013,H29,saisie_cult!E$14:E$1013,I29,saisie_cult!F$14:F$1013,K29)</f>
        <v>0</v>
      </c>
    </row>
    <row r="30" spans="8:12" x14ac:dyDescent="0.2">
      <c r="H30" s="137">
        <v>20</v>
      </c>
      <c r="I30" s="137">
        <f t="shared" si="0"/>
        <v>0</v>
      </c>
      <c r="J30" s="149">
        <f>SUMIFS(saisie_cult!G$14:G$1013,saisie_cult!$E$14:$E$1013,$I30,saisie_cult!$B$14:$B$1013,$H30)</f>
        <v>0</v>
      </c>
      <c r="K30" s="137">
        <f t="shared" si="1"/>
        <v>0</v>
      </c>
      <c r="L30" s="149">
        <f>SUMIFS(saisie_cult!G$14:G$1013,saisie_cult!B$14:B$1013,H30,saisie_cult!E$14:E$1013,I30,saisie_cult!F$14:F$1013,K30)</f>
        <v>0</v>
      </c>
    </row>
    <row r="31" spans="8:12" x14ac:dyDescent="0.2">
      <c r="H31" s="137">
        <v>21</v>
      </c>
      <c r="I31" s="137">
        <f t="shared" si="0"/>
        <v>0</v>
      </c>
      <c r="J31" s="149">
        <f>SUMIFS(saisie_cult!G$14:G$1013,saisie_cult!$E$14:$E$1013,$I31,saisie_cult!$B$14:$B$1013,$H31)</f>
        <v>0</v>
      </c>
      <c r="K31" s="137">
        <f t="shared" si="1"/>
        <v>0</v>
      </c>
      <c r="L31" s="149">
        <f>SUMIFS(saisie_cult!G$14:G$1013,saisie_cult!B$14:B$1013,H31,saisie_cult!E$14:E$1013,I31,saisie_cult!F$14:F$1013,K31)</f>
        <v>0</v>
      </c>
    </row>
    <row r="32" spans="8:12" x14ac:dyDescent="0.2">
      <c r="H32" s="137">
        <v>22</v>
      </c>
      <c r="I32" s="137">
        <f t="shared" si="0"/>
        <v>0</v>
      </c>
      <c r="J32" s="149">
        <f>SUMIFS(saisie_cult!G$14:G$1013,saisie_cult!$E$14:$E$1013,$I32,saisie_cult!$B$14:$B$1013,$H32)</f>
        <v>0</v>
      </c>
      <c r="K32" s="137">
        <f t="shared" si="1"/>
        <v>0</v>
      </c>
      <c r="L32" s="149">
        <f>SUMIFS(saisie_cult!G$14:G$1013,saisie_cult!B$14:B$1013,H32,saisie_cult!E$14:E$1013,I32,saisie_cult!F$14:F$1013,K32)</f>
        <v>0</v>
      </c>
    </row>
    <row r="33" spans="1:12" x14ac:dyDescent="0.2">
      <c r="H33" s="137">
        <v>23</v>
      </c>
      <c r="I33" s="137">
        <f t="shared" si="0"/>
        <v>0</v>
      </c>
      <c r="J33" s="149">
        <f>SUMIFS(saisie_cult!G$14:G$1013,saisie_cult!$E$14:$E$1013,$I33,saisie_cult!$B$14:$B$1013,$H33)</f>
        <v>0</v>
      </c>
      <c r="K33" s="137">
        <f t="shared" si="1"/>
        <v>0</v>
      </c>
      <c r="L33" s="149">
        <f>SUMIFS(saisie_cult!G$14:G$1013,saisie_cult!B$14:B$1013,H33,saisie_cult!E$14:E$1013,I33,saisie_cult!F$14:F$1013,K33)</f>
        <v>0</v>
      </c>
    </row>
    <row r="34" spans="1:12" x14ac:dyDescent="0.2">
      <c r="A34" s="32"/>
      <c r="H34" s="137">
        <v>24</v>
      </c>
      <c r="I34" s="137">
        <f t="shared" si="0"/>
        <v>0</v>
      </c>
      <c r="J34" s="149">
        <f>SUMIFS(saisie_cult!G$14:G$1013,saisie_cult!$E$14:$E$1013,$I34,saisie_cult!$B$14:$B$1013,$H34)</f>
        <v>0</v>
      </c>
      <c r="K34" s="137">
        <f t="shared" si="1"/>
        <v>0</v>
      </c>
      <c r="L34" s="149">
        <f>SUMIFS(saisie_cult!G$14:G$1013,saisie_cult!B$14:B$1013,H34,saisie_cult!E$14:E$1013,I34,saisie_cult!F$14:F$1013,K34)</f>
        <v>0</v>
      </c>
    </row>
    <row r="35" spans="1:12" x14ac:dyDescent="0.2">
      <c r="H35" s="137">
        <v>25</v>
      </c>
      <c r="I35" s="137">
        <f t="shared" si="0"/>
        <v>0</v>
      </c>
      <c r="J35" s="149">
        <f>SUMIFS(saisie_cult!G$14:G$1013,saisie_cult!$E$14:$E$1013,$I35,saisie_cult!$B$14:$B$1013,$H35)</f>
        <v>0</v>
      </c>
      <c r="K35" s="137">
        <f t="shared" si="1"/>
        <v>0</v>
      </c>
      <c r="L35" s="149">
        <f>SUMIFS(saisie_cult!G$14:G$1013,saisie_cult!B$14:B$1013,H35,saisie_cult!E$14:E$1013,I35,saisie_cult!F$14:F$1013,K35)</f>
        <v>0</v>
      </c>
    </row>
    <row r="36" spans="1:12" x14ac:dyDescent="0.2">
      <c r="H36" s="137">
        <v>26</v>
      </c>
      <c r="I36" s="137">
        <f t="shared" si="0"/>
        <v>0</v>
      </c>
      <c r="J36" s="149">
        <f>SUMIFS(saisie_cult!G$14:G$1013,saisie_cult!$E$14:$E$1013,$I36,saisie_cult!$B$14:$B$1013,$H36)</f>
        <v>0</v>
      </c>
      <c r="K36" s="137">
        <f t="shared" si="1"/>
        <v>0</v>
      </c>
      <c r="L36" s="149">
        <f>SUMIFS(saisie_cult!G$14:G$1013,saisie_cult!B$14:B$1013,H36,saisie_cult!E$14:E$1013,I36,saisie_cult!F$14:F$1013,K36)</f>
        <v>0</v>
      </c>
    </row>
    <row r="37" spans="1:12" x14ac:dyDescent="0.2">
      <c r="H37" s="137">
        <v>27</v>
      </c>
      <c r="I37" s="137">
        <f t="shared" si="0"/>
        <v>0</v>
      </c>
      <c r="J37" s="149">
        <f>SUMIFS(saisie_cult!G$14:G$1013,saisie_cult!$E$14:$E$1013,$I37,saisie_cult!$B$14:$B$1013,$H37)</f>
        <v>0</v>
      </c>
      <c r="K37" s="137">
        <f t="shared" si="1"/>
        <v>0</v>
      </c>
      <c r="L37" s="149">
        <f>SUMIFS(saisie_cult!G$14:G$1013,saisie_cult!B$14:B$1013,H37,saisie_cult!E$14:E$1013,I37,saisie_cult!F$14:F$1013,K37)</f>
        <v>0</v>
      </c>
    </row>
    <row r="38" spans="1:12" x14ac:dyDescent="0.2">
      <c r="H38" s="137">
        <v>28</v>
      </c>
      <c r="I38" s="137">
        <f t="shared" si="0"/>
        <v>0</v>
      </c>
      <c r="J38" s="149">
        <f>SUMIFS(saisie_cult!G$14:G$1013,saisie_cult!$E$14:$E$1013,$I38,saisie_cult!$B$14:$B$1013,$H38)</f>
        <v>0</v>
      </c>
      <c r="K38" s="137">
        <f t="shared" si="1"/>
        <v>0</v>
      </c>
      <c r="L38" s="149">
        <f>SUMIFS(saisie_cult!G$14:G$1013,saisie_cult!B$14:B$1013,H38,saisie_cult!E$14:E$1013,I38,saisie_cult!F$14:F$1013,K38)</f>
        <v>0</v>
      </c>
    </row>
    <row r="39" spans="1:12" x14ac:dyDescent="0.2">
      <c r="H39" s="137">
        <v>29</v>
      </c>
      <c r="I39" s="137">
        <f t="shared" si="0"/>
        <v>0</v>
      </c>
      <c r="J39" s="149">
        <f>SUMIFS(saisie_cult!G$14:G$1013,saisie_cult!$E$14:$E$1013,$I39,saisie_cult!$B$14:$B$1013,$H39)</f>
        <v>0</v>
      </c>
      <c r="K39" s="137">
        <f t="shared" si="1"/>
        <v>0</v>
      </c>
      <c r="L39" s="149">
        <f>SUMIFS(saisie_cult!G$14:G$1013,saisie_cult!B$14:B$1013,H39,saisie_cult!E$14:E$1013,I39,saisie_cult!F$14:F$1013,K39)</f>
        <v>0</v>
      </c>
    </row>
    <row r="40" spans="1:12" x14ac:dyDescent="0.2">
      <c r="H40" s="137">
        <v>30</v>
      </c>
      <c r="I40" s="137">
        <f t="shared" si="0"/>
        <v>0</v>
      </c>
      <c r="J40" s="149">
        <f>SUMIFS(saisie_cult!G$14:G$1013,saisie_cult!$E$14:$E$1013,$I40,saisie_cult!$B$14:$B$1013,$H40)</f>
        <v>0</v>
      </c>
      <c r="K40" s="137">
        <f t="shared" si="1"/>
        <v>0</v>
      </c>
      <c r="L40" s="149">
        <f>SUMIFS(saisie_cult!G$14:G$1013,saisie_cult!B$14:B$1013,H40,saisie_cult!E$14:E$1013,I40,saisie_cult!F$14:F$1013,K40)</f>
        <v>0</v>
      </c>
    </row>
    <row r="41" spans="1:12" x14ac:dyDescent="0.2">
      <c r="H41" s="137">
        <v>31</v>
      </c>
      <c r="I41" s="137">
        <f t="shared" si="0"/>
        <v>0</v>
      </c>
      <c r="J41" s="149">
        <f>SUMIFS(saisie_cult!G$14:G$1013,saisie_cult!$E$14:$E$1013,$I41,saisie_cult!$B$14:$B$1013,$H41)</f>
        <v>0</v>
      </c>
      <c r="K41" s="137">
        <f t="shared" si="1"/>
        <v>0</v>
      </c>
      <c r="L41" s="149">
        <f>SUMIFS(saisie_cult!G$14:G$1013,saisie_cult!B$14:B$1013,H41,saisie_cult!E$14:E$1013,I41,saisie_cult!F$14:F$1013,K41)</f>
        <v>0</v>
      </c>
    </row>
    <row r="42" spans="1:12" x14ac:dyDescent="0.2">
      <c r="H42" s="137">
        <v>32</v>
      </c>
      <c r="I42" s="137">
        <f t="shared" si="0"/>
        <v>0</v>
      </c>
      <c r="J42" s="149">
        <f>SUMIFS(saisie_cult!G$14:G$1013,saisie_cult!$E$14:$E$1013,$I42,saisie_cult!$B$14:$B$1013,$H42)</f>
        <v>0</v>
      </c>
      <c r="K42" s="137">
        <f t="shared" si="1"/>
        <v>0</v>
      </c>
      <c r="L42" s="149">
        <f>SUMIFS(saisie_cult!G$14:G$1013,saisie_cult!B$14:B$1013,H42,saisie_cult!E$14:E$1013,I42,saisie_cult!F$14:F$1013,K42)</f>
        <v>0</v>
      </c>
    </row>
    <row r="43" spans="1:12" x14ac:dyDescent="0.2">
      <c r="H43" s="137">
        <v>33</v>
      </c>
      <c r="I43" s="137">
        <f t="shared" si="0"/>
        <v>0</v>
      </c>
      <c r="J43" s="149">
        <f>SUMIFS(saisie_cult!G$14:G$1013,saisie_cult!$E$14:$E$1013,$I43,saisie_cult!$B$14:$B$1013,$H43)</f>
        <v>0</v>
      </c>
      <c r="K43" s="137">
        <f t="shared" si="1"/>
        <v>0</v>
      </c>
      <c r="L43" s="149">
        <f>SUMIFS(saisie_cult!G$14:G$1013,saisie_cult!B$14:B$1013,H43,saisie_cult!E$14:E$1013,I43,saisie_cult!F$14:F$1013,K43)</f>
        <v>0</v>
      </c>
    </row>
    <row r="44" spans="1:12" x14ac:dyDescent="0.2">
      <c r="H44" s="137">
        <v>34</v>
      </c>
      <c r="I44" s="137">
        <f t="shared" si="0"/>
        <v>0</v>
      </c>
      <c r="J44" s="149">
        <f>SUMIFS(saisie_cult!G$14:G$1013,saisie_cult!$E$14:$E$1013,$I44,saisie_cult!$B$14:$B$1013,$H44)</f>
        <v>0</v>
      </c>
      <c r="K44" s="137">
        <f t="shared" si="1"/>
        <v>0</v>
      </c>
      <c r="L44" s="149">
        <f>SUMIFS(saisie_cult!G$14:G$1013,saisie_cult!B$14:B$1013,H44,saisie_cult!E$14:E$1013,I44,saisie_cult!F$14:F$1013,K44)</f>
        <v>0</v>
      </c>
    </row>
    <row r="45" spans="1:12" x14ac:dyDescent="0.2">
      <c r="H45" s="137">
        <v>35</v>
      </c>
      <c r="I45" s="137">
        <f t="shared" si="0"/>
        <v>0</v>
      </c>
      <c r="J45" s="149">
        <f>SUMIFS(saisie_cult!G$14:G$1013,saisie_cult!$E$14:$E$1013,$I45,saisie_cult!$B$14:$B$1013,$H45)</f>
        <v>0</v>
      </c>
      <c r="K45" s="137">
        <f t="shared" si="1"/>
        <v>0</v>
      </c>
      <c r="L45" s="149">
        <f>SUMIFS(saisie_cult!G$14:G$1013,saisie_cult!B$14:B$1013,H45,saisie_cult!E$14:E$1013,I45,saisie_cult!F$14:F$1013,K45)</f>
        <v>0</v>
      </c>
    </row>
    <row r="46" spans="1:12" x14ac:dyDescent="0.2">
      <c r="H46" s="137">
        <v>36</v>
      </c>
      <c r="I46" s="137">
        <f t="shared" si="0"/>
        <v>0</v>
      </c>
      <c r="J46" s="149">
        <f>SUMIFS(saisie_cult!G$14:G$1013,saisie_cult!$E$14:$E$1013,$I46,saisie_cult!$B$14:$B$1013,$H46)</f>
        <v>0</v>
      </c>
      <c r="K46" s="137">
        <f t="shared" si="1"/>
        <v>0</v>
      </c>
      <c r="L46" s="149">
        <f>SUMIFS(saisie_cult!G$14:G$1013,saisie_cult!B$14:B$1013,H46,saisie_cult!E$14:E$1013,I46,saisie_cult!F$14:F$1013,K46)</f>
        <v>0</v>
      </c>
    </row>
    <row r="47" spans="1:12" x14ac:dyDescent="0.2">
      <c r="H47" s="137">
        <v>37</v>
      </c>
      <c r="I47" s="137">
        <f t="shared" si="0"/>
        <v>0</v>
      </c>
      <c r="J47" s="149">
        <f>SUMIFS(saisie_cult!G$14:G$1013,saisie_cult!$E$14:$E$1013,$I47,saisie_cult!$B$14:$B$1013,$H47)</f>
        <v>0</v>
      </c>
      <c r="K47" s="137">
        <f t="shared" si="1"/>
        <v>0</v>
      </c>
      <c r="L47" s="149">
        <f>SUMIFS(saisie_cult!G$14:G$1013,saisie_cult!B$14:B$1013,H47,saisie_cult!E$14:E$1013,I47,saisie_cult!F$14:F$1013,K47)</f>
        <v>0</v>
      </c>
    </row>
    <row r="48" spans="1:12" x14ac:dyDescent="0.2">
      <c r="H48" s="137">
        <v>38</v>
      </c>
      <c r="I48" s="137">
        <f t="shared" si="0"/>
        <v>0</v>
      </c>
      <c r="J48" s="149">
        <f>SUMIFS(saisie_cult!G$14:G$1013,saisie_cult!$E$14:$E$1013,$I48,saisie_cult!$B$14:$B$1013,$H48)</f>
        <v>0</v>
      </c>
      <c r="K48" s="137">
        <f t="shared" si="1"/>
        <v>0</v>
      </c>
      <c r="L48" s="149">
        <f>SUMIFS(saisie_cult!G$14:G$1013,saisie_cult!B$14:B$1013,H48,saisie_cult!E$14:E$1013,I48,saisie_cult!F$14:F$1013,K48)</f>
        <v>0</v>
      </c>
    </row>
    <row r="49" spans="8:12" x14ac:dyDescent="0.2">
      <c r="H49" s="137">
        <v>39</v>
      </c>
      <c r="I49" s="137">
        <f t="shared" si="0"/>
        <v>0</v>
      </c>
      <c r="J49" s="149">
        <f>SUMIFS(saisie_cult!G$14:G$1013,saisie_cult!$E$14:$E$1013,$I49,saisie_cult!$B$14:$B$1013,$H49)</f>
        <v>0</v>
      </c>
      <c r="K49" s="137">
        <f t="shared" si="1"/>
        <v>0</v>
      </c>
      <c r="L49" s="149">
        <f>SUMIFS(saisie_cult!G$14:G$1013,saisie_cult!B$14:B$1013,H49,saisie_cult!E$14:E$1013,I49,saisie_cult!F$14:F$1013,K49)</f>
        <v>0</v>
      </c>
    </row>
    <row r="50" spans="8:12" x14ac:dyDescent="0.2">
      <c r="H50" s="137">
        <v>40</v>
      </c>
      <c r="I50" s="137">
        <f t="shared" si="0"/>
        <v>0</v>
      </c>
      <c r="J50" s="149">
        <f>SUMIFS(saisie_cult!G$14:G$1013,saisie_cult!$E$14:$E$1013,$I50,saisie_cult!$B$14:$B$1013,$H50)</f>
        <v>0</v>
      </c>
      <c r="K50" s="137">
        <f t="shared" si="1"/>
        <v>0</v>
      </c>
      <c r="L50" s="149">
        <f>SUMIFS(saisie_cult!G$14:G$1013,saisie_cult!B$14:B$1013,H50,saisie_cult!E$14:E$1013,I50,saisie_cult!F$14:F$1013,K50)</f>
        <v>0</v>
      </c>
    </row>
    <row r="51" spans="8:12" x14ac:dyDescent="0.2">
      <c r="H51" s="137">
        <v>41</v>
      </c>
      <c r="I51" s="137">
        <f t="shared" si="0"/>
        <v>0</v>
      </c>
      <c r="J51" s="149">
        <f>SUMIFS(saisie_cult!G$14:G$1013,saisie_cult!$E$14:$E$1013,$I51,saisie_cult!$B$14:$B$1013,$H51)</f>
        <v>0</v>
      </c>
      <c r="K51" s="137">
        <f t="shared" si="1"/>
        <v>0</v>
      </c>
      <c r="L51" s="149">
        <f>SUMIFS(saisie_cult!G$14:G$1013,saisie_cult!B$14:B$1013,H51,saisie_cult!E$14:E$1013,I51,saisie_cult!F$14:F$1013,K51)</f>
        <v>0</v>
      </c>
    </row>
    <row r="52" spans="8:12" x14ac:dyDescent="0.2">
      <c r="H52" s="137">
        <v>42</v>
      </c>
      <c r="I52" s="137">
        <f t="shared" si="0"/>
        <v>0</v>
      </c>
      <c r="J52" s="149">
        <f>SUMIFS(saisie_cult!G$14:G$1013,saisie_cult!$E$14:$E$1013,$I52,saisie_cult!$B$14:$B$1013,$H52)</f>
        <v>0</v>
      </c>
      <c r="K52" s="137">
        <f t="shared" si="1"/>
        <v>0</v>
      </c>
      <c r="L52" s="149">
        <f>SUMIFS(saisie_cult!G$14:G$1013,saisie_cult!B$14:B$1013,H52,saisie_cult!E$14:E$1013,I52,saisie_cult!F$14:F$1013,K52)</f>
        <v>0</v>
      </c>
    </row>
    <row r="53" spans="8:12" x14ac:dyDescent="0.2">
      <c r="H53" s="137">
        <v>43</v>
      </c>
      <c r="I53" s="137">
        <f t="shared" si="0"/>
        <v>0</v>
      </c>
      <c r="J53" s="149">
        <f>SUMIFS(saisie_cult!G$14:G$1013,saisie_cult!$E$14:$E$1013,$I53,saisie_cult!$B$14:$B$1013,$H53)</f>
        <v>0</v>
      </c>
      <c r="K53" s="137">
        <f t="shared" si="1"/>
        <v>0</v>
      </c>
      <c r="L53" s="149">
        <f>SUMIFS(saisie_cult!G$14:G$1013,saisie_cult!B$14:B$1013,H53,saisie_cult!E$14:E$1013,I53,saisie_cult!F$14:F$1013,K53)</f>
        <v>0</v>
      </c>
    </row>
    <row r="54" spans="8:12" x14ac:dyDescent="0.2">
      <c r="H54" s="137">
        <v>44</v>
      </c>
      <c r="I54" s="137">
        <f t="shared" si="0"/>
        <v>0</v>
      </c>
      <c r="J54" s="149">
        <f>SUMIFS(saisie_cult!G$14:G$1013,saisie_cult!$E$14:$E$1013,$I54,saisie_cult!$B$14:$B$1013,$H54)</f>
        <v>0</v>
      </c>
      <c r="K54" s="137">
        <f t="shared" si="1"/>
        <v>0</v>
      </c>
      <c r="L54" s="149">
        <f>SUMIFS(saisie_cult!G$14:G$1013,saisie_cult!B$14:B$1013,H54,saisie_cult!E$14:E$1013,I54,saisie_cult!F$14:F$1013,K54)</f>
        <v>0</v>
      </c>
    </row>
    <row r="55" spans="8:12" x14ac:dyDescent="0.2">
      <c r="H55" s="137">
        <v>45</v>
      </c>
      <c r="I55" s="137">
        <f t="shared" si="0"/>
        <v>0</v>
      </c>
      <c r="J55" s="149">
        <f>SUMIFS(saisie_cult!G$14:G$1013,saisie_cult!$E$14:$E$1013,$I55,saisie_cult!$B$14:$B$1013,$H55)</f>
        <v>0</v>
      </c>
      <c r="K55" s="137">
        <f t="shared" si="1"/>
        <v>0</v>
      </c>
      <c r="L55" s="149">
        <f>SUMIFS(saisie_cult!G$14:G$1013,saisie_cult!B$14:B$1013,H55,saisie_cult!E$14:E$1013,I55,saisie_cult!F$14:F$1013,K55)</f>
        <v>0</v>
      </c>
    </row>
    <row r="56" spans="8:12" x14ac:dyDescent="0.2">
      <c r="H56" s="137">
        <v>46</v>
      </c>
      <c r="I56" s="137">
        <f t="shared" si="0"/>
        <v>0</v>
      </c>
      <c r="J56" s="149">
        <f>SUMIFS(saisie_cult!G$14:G$1013,saisie_cult!$E$14:$E$1013,$I56,saisie_cult!$B$14:$B$1013,$H56)</f>
        <v>0</v>
      </c>
      <c r="K56" s="137">
        <f t="shared" si="1"/>
        <v>0</v>
      </c>
      <c r="L56" s="149">
        <f>SUMIFS(saisie_cult!G$14:G$1013,saisie_cult!B$14:B$1013,H56,saisie_cult!E$14:E$1013,I56,saisie_cult!F$14:F$1013,K56)</f>
        <v>0</v>
      </c>
    </row>
    <row r="57" spans="8:12" x14ac:dyDescent="0.2">
      <c r="H57" s="137">
        <v>47</v>
      </c>
      <c r="I57" s="137">
        <f t="shared" si="0"/>
        <v>0</v>
      </c>
      <c r="J57" s="149">
        <f>SUMIFS(saisie_cult!G$14:G$1013,saisie_cult!$E$14:$E$1013,$I57,saisie_cult!$B$14:$B$1013,$H57)</f>
        <v>0</v>
      </c>
      <c r="K57" s="137">
        <f t="shared" si="1"/>
        <v>0</v>
      </c>
      <c r="L57" s="149">
        <f>SUMIFS(saisie_cult!G$14:G$1013,saisie_cult!B$14:B$1013,H57,saisie_cult!E$14:E$1013,I57,saisie_cult!F$14:F$1013,K57)</f>
        <v>0</v>
      </c>
    </row>
    <row r="58" spans="8:12" x14ac:dyDescent="0.2">
      <c r="H58" s="137">
        <v>48</v>
      </c>
      <c r="I58" s="137">
        <f t="shared" si="0"/>
        <v>0</v>
      </c>
      <c r="J58" s="149">
        <f>SUMIFS(saisie_cult!G$14:G$1013,saisie_cult!$E$14:$E$1013,$I58,saisie_cult!$B$14:$B$1013,$H58)</f>
        <v>0</v>
      </c>
      <c r="K58" s="137">
        <f t="shared" si="1"/>
        <v>0</v>
      </c>
      <c r="L58" s="149">
        <f>SUMIFS(saisie_cult!G$14:G$1013,saisie_cult!B$14:B$1013,H58,saisie_cult!E$14:E$1013,I58,saisie_cult!F$14:F$1013,K58)</f>
        <v>0</v>
      </c>
    </row>
    <row r="59" spans="8:12" x14ac:dyDescent="0.2">
      <c r="H59" s="137">
        <v>49</v>
      </c>
      <c r="I59" s="137">
        <f t="shared" si="0"/>
        <v>0</v>
      </c>
      <c r="J59" s="149">
        <f>SUMIFS(saisie_cult!G$14:G$1013,saisie_cult!$E$14:$E$1013,$I59,saisie_cult!$B$14:$B$1013,$H59)</f>
        <v>0</v>
      </c>
      <c r="K59" s="137">
        <f t="shared" si="1"/>
        <v>0</v>
      </c>
      <c r="L59" s="149">
        <f>SUMIFS(saisie_cult!G$14:G$1013,saisie_cult!B$14:B$1013,H59,saisie_cult!E$14:E$1013,I59,saisie_cult!F$14:F$1013,K59)</f>
        <v>0</v>
      </c>
    </row>
    <row r="60" spans="8:12" x14ac:dyDescent="0.2">
      <c r="H60" s="137">
        <v>50</v>
      </c>
      <c r="I60" s="137">
        <f t="shared" si="0"/>
        <v>0</v>
      </c>
      <c r="J60" s="149">
        <f>SUMIFS(saisie_cult!G$14:G$1013,saisie_cult!$E$14:$E$1013,$I60,saisie_cult!$B$14:$B$1013,$H60)</f>
        <v>0</v>
      </c>
      <c r="K60" s="137">
        <f t="shared" si="1"/>
        <v>0</v>
      </c>
      <c r="L60" s="149">
        <f>SUMIFS(saisie_cult!G$14:G$1013,saisie_cult!B$14:B$1013,H60,saisie_cult!E$14:E$1013,I60,saisie_cult!F$14:F$1013,K60)</f>
        <v>0</v>
      </c>
    </row>
    <row r="61" spans="8:12" x14ac:dyDescent="0.2">
      <c r="H61" s="137">
        <v>51</v>
      </c>
      <c r="I61" s="137">
        <f t="shared" si="0"/>
        <v>0</v>
      </c>
      <c r="J61" s="149">
        <f>SUMIFS(saisie_cult!G$14:G$1013,saisie_cult!$E$14:$E$1013,$I61,saisie_cult!$B$14:$B$1013,$H61)</f>
        <v>0</v>
      </c>
      <c r="K61" s="137">
        <f t="shared" si="1"/>
        <v>0</v>
      </c>
      <c r="L61" s="149">
        <f>SUMIFS(saisie_cult!G$14:G$1013,saisie_cult!B$14:B$1013,H61,saisie_cult!E$14:E$1013,I61,saisie_cult!F$14:F$1013,K61)</f>
        <v>0</v>
      </c>
    </row>
    <row r="62" spans="8:12" x14ac:dyDescent="0.2">
      <c r="H62" s="137">
        <v>52</v>
      </c>
      <c r="I62" s="137">
        <f t="shared" si="0"/>
        <v>0</v>
      </c>
      <c r="J62" s="149">
        <f>SUMIFS(saisie_cult!G$14:G$1013,saisie_cult!$E$14:$E$1013,$I62,saisie_cult!$B$14:$B$1013,$H62)</f>
        <v>0</v>
      </c>
      <c r="K62" s="137">
        <f t="shared" si="1"/>
        <v>0</v>
      </c>
      <c r="L62" s="149">
        <f>SUMIFS(saisie_cult!G$14:G$1013,saisie_cult!B$14:B$1013,H62,saisie_cult!E$14:E$1013,I62,saisie_cult!F$14:F$1013,K62)</f>
        <v>0</v>
      </c>
    </row>
  </sheetData>
  <sheetProtection password="ACF5" sheet="1" objects="1" scenarios="1"/>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param_menu!$B$6:$B$11</xm:f>
          </x14:formula1>
          <xm:sqref>B5:B6</xm:sqref>
        </x14:dataValidation>
        <x14:dataValidation type="list" allowBlank="1" showInputMessage="1" showErrorMessage="1">
          <x14:formula1>
            <xm:f>param_menu!$B$15:$B$34</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L22" sqref="L22"/>
    </sheetView>
  </sheetViews>
  <sheetFormatPr baseColWidth="10" defaultRowHeight="15" x14ac:dyDescent="0.25"/>
  <cols>
    <col min="1" max="1" width="19.7109375" style="16" customWidth="1"/>
    <col min="2" max="2" width="22.85546875" style="16" customWidth="1"/>
    <col min="3" max="4" width="11.42578125" style="16"/>
    <col min="5" max="5" width="22.42578125" style="16" customWidth="1"/>
    <col min="6" max="6" width="17.140625" style="16" customWidth="1"/>
    <col min="7" max="8" width="11.42578125" style="16"/>
    <col min="9" max="9" width="12.42578125" style="16" customWidth="1"/>
    <col min="11" max="16384" width="11.42578125" style="16"/>
  </cols>
  <sheetData>
    <row r="1" spans="1:10" ht="18.75" x14ac:dyDescent="0.3">
      <c r="A1" s="27" t="s">
        <v>442</v>
      </c>
    </row>
    <row r="3" spans="1:10" s="36" customFormat="1" ht="38.25" x14ac:dyDescent="0.2">
      <c r="A3" s="39"/>
      <c r="C3" s="76" t="s">
        <v>1210</v>
      </c>
      <c r="D3" s="76" t="s">
        <v>1211</v>
      </c>
      <c r="E3" s="76" t="s">
        <v>443</v>
      </c>
      <c r="F3" s="76" t="s">
        <v>444</v>
      </c>
      <c r="G3" s="76" t="s">
        <v>404</v>
      </c>
      <c r="H3" s="76" t="s">
        <v>445</v>
      </c>
      <c r="I3" s="76" t="s">
        <v>427</v>
      </c>
    </row>
    <row r="4" spans="1:10" s="36" customFormat="1" ht="12.75" x14ac:dyDescent="0.2">
      <c r="A4" s="35" t="s">
        <v>448</v>
      </c>
      <c r="C4" s="39"/>
      <c r="D4" s="39"/>
      <c r="E4" s="39"/>
      <c r="F4" s="39"/>
      <c r="G4" s="39"/>
      <c r="H4" s="39"/>
      <c r="I4" s="39"/>
    </row>
    <row r="5" spans="1:10" x14ac:dyDescent="0.25">
      <c r="A5" s="21" t="s">
        <v>446</v>
      </c>
      <c r="B5" s="143"/>
      <c r="C5" s="63">
        <f>SUMIF(saisie_cult!E14:E1013,B5,saisie_cult!G14:G1013)</f>
        <v>0</v>
      </c>
      <c r="D5" s="65">
        <f>SUMIFS(saisie_cult!$G$14:$G$1013,saisie_cult!$E$14:$E$1013,B5,saisie_cult!$F$14:$F$1013,param_menu!$B$15)</f>
        <v>0</v>
      </c>
      <c r="E5" s="67">
        <f>SUMIF(saisie_cult!E14:E1013,B5,saisie_cult!H14:H1013)</f>
        <v>0</v>
      </c>
      <c r="F5" s="67">
        <f>SUMIF(saisie_cult!E14:E1013,B5,saisie_cult!J14:J1013)</f>
        <v>0</v>
      </c>
      <c r="G5" s="40">
        <f>SUMIF(saisie_cult!E14:E1013,saisie_synth!B5,saisie_cult!M14:M1013)</f>
        <v>0</v>
      </c>
      <c r="H5" s="147" t="e">
        <f>E5/D5</f>
        <v>#DIV/0!</v>
      </c>
      <c r="I5" s="163" t="e">
        <f>G5/(E5-F5)</f>
        <v>#DIV/0!</v>
      </c>
    </row>
    <row r="6" spans="1:10" ht="12.75" x14ac:dyDescent="0.2">
      <c r="C6" s="64"/>
      <c r="D6" s="66"/>
      <c r="E6" s="68"/>
      <c r="F6" s="68"/>
      <c r="G6" s="69"/>
      <c r="H6" s="70"/>
      <c r="I6" s="71"/>
      <c r="J6" s="16"/>
    </row>
    <row r="7" spans="1:10" ht="12.75" x14ac:dyDescent="0.2">
      <c r="C7" s="64"/>
      <c r="D7" s="66"/>
      <c r="E7" s="68"/>
      <c r="F7" s="68"/>
      <c r="G7" s="69"/>
      <c r="H7" s="70"/>
      <c r="I7" s="71"/>
      <c r="J7" s="16"/>
    </row>
    <row r="8" spans="1:10" ht="12.75" x14ac:dyDescent="0.2">
      <c r="A8" s="35" t="s">
        <v>11</v>
      </c>
      <c r="C8" s="64"/>
      <c r="D8" s="66"/>
      <c r="E8" s="68"/>
      <c r="F8" s="68"/>
      <c r="G8" s="69"/>
      <c r="H8" s="70"/>
      <c r="I8" s="71"/>
      <c r="J8" s="16"/>
    </row>
    <row r="9" spans="1:10" ht="12.75" x14ac:dyDescent="0.2">
      <c r="A9" s="21" t="s">
        <v>446</v>
      </c>
      <c r="B9" s="161"/>
      <c r="C9" s="267">
        <f>SUMIFS(saisie_cult!G$14:G$1013,saisie_cult!$E$14:$E$1013,$B9,saisie_cult!$F$14:$F$1013,$B10)</f>
        <v>0</v>
      </c>
      <c r="D9" s="252"/>
      <c r="E9" s="261"/>
      <c r="F9" s="255">
        <f>SUMIFS(saisie_cult!J14:J1013,saisie_cult!$E14:$E1013,$B9,saisie_cult!$F14:$F1013,$B10)</f>
        <v>0</v>
      </c>
      <c r="G9" s="257">
        <f>SUMIFS(saisie_cult!M14:M1013,saisie_cult!E14:E1013,B9,saisie_cult!F14:F1013,B10)</f>
        <v>0</v>
      </c>
      <c r="H9" s="275"/>
      <c r="I9" s="273"/>
      <c r="J9" s="16"/>
    </row>
    <row r="10" spans="1:10" ht="12.75" customHeight="1" x14ac:dyDescent="0.2">
      <c r="A10" s="21" t="s">
        <v>447</v>
      </c>
      <c r="B10" s="161"/>
      <c r="C10" s="268"/>
      <c r="D10" s="254"/>
      <c r="E10" s="262"/>
      <c r="F10" s="256"/>
      <c r="G10" s="258"/>
      <c r="H10" s="276"/>
      <c r="I10" s="274"/>
      <c r="J10" s="16"/>
    </row>
    <row r="11" spans="1:10" ht="12.75" x14ac:dyDescent="0.2">
      <c r="C11" s="64"/>
      <c r="D11" s="66"/>
      <c r="E11" s="68"/>
      <c r="F11" s="68"/>
      <c r="G11" s="69"/>
      <c r="H11" s="70"/>
      <c r="I11" s="71"/>
      <c r="J11" s="16"/>
    </row>
    <row r="12" spans="1:10" ht="12.75" x14ac:dyDescent="0.2">
      <c r="C12" s="64"/>
      <c r="D12" s="66"/>
      <c r="E12" s="68"/>
      <c r="F12" s="68"/>
      <c r="G12" s="69"/>
      <c r="H12" s="70"/>
      <c r="I12" s="71"/>
      <c r="J12" s="16"/>
    </row>
    <row r="13" spans="1:10" ht="12.75" x14ac:dyDescent="0.2">
      <c r="A13" s="35" t="s">
        <v>11</v>
      </c>
      <c r="C13" s="64"/>
      <c r="D13" s="66"/>
      <c r="E13" s="68"/>
      <c r="F13" s="68"/>
      <c r="G13" s="69"/>
      <c r="H13" s="70"/>
      <c r="I13" s="71"/>
      <c r="J13" s="16"/>
    </row>
    <row r="14" spans="1:10" ht="12.75" x14ac:dyDescent="0.2">
      <c r="A14" s="21" t="s">
        <v>446</v>
      </c>
      <c r="B14" s="161"/>
      <c r="C14" s="267">
        <f>SUMIFS(saisie_cult!G$14:G$1013,saisie_cult!$E$14:$E$1013,$B14,saisie_cult!B14:B1013,$B15)</f>
        <v>0</v>
      </c>
      <c r="D14" s="271">
        <f>SUMIFS(saisie_cult!$G$14:$G$1013,saisie_cult!$E$14:$E$1013,B14,saisie_cult!$F$14:$F$1013,param_menu!$B$15,saisie_cult!B14:B1013,B15)</f>
        <v>0</v>
      </c>
      <c r="E14" s="255">
        <f>SUMIFS(saisie_cult!H14:H1013,saisie_cult!E14:E1013,B14,saisie_cult!B14:B1013,B15)</f>
        <v>0</v>
      </c>
      <c r="F14" s="255">
        <f>SUMIFS(saisie_cult!J14:J1013,saisie_cult!E14:E1013,B14,saisie_cult!B14:B1013,B15)</f>
        <v>0</v>
      </c>
      <c r="G14" s="257">
        <f>SUMIFS(saisie_cult!M14:M1013,saisie_cult!E14:E1013,B14,saisie_cult!B14:B1013,B15)</f>
        <v>0</v>
      </c>
      <c r="H14" s="259" t="e">
        <f>E14/D14</f>
        <v>#DIV/0!</v>
      </c>
      <c r="I14" s="269" t="e">
        <f>G14/(E14-F14)</f>
        <v>#DIV/0!</v>
      </c>
      <c r="J14" s="16"/>
    </row>
    <row r="15" spans="1:10" ht="15" customHeight="1" x14ac:dyDescent="0.2">
      <c r="A15" s="21" t="s">
        <v>1</v>
      </c>
      <c r="B15" s="161"/>
      <c r="C15" s="268"/>
      <c r="D15" s="272"/>
      <c r="E15" s="256"/>
      <c r="F15" s="256"/>
      <c r="G15" s="258"/>
      <c r="H15" s="260"/>
      <c r="I15" s="270"/>
      <c r="J15" s="16"/>
    </row>
    <row r="16" spans="1:10" ht="12.75" x14ac:dyDescent="0.2">
      <c r="C16" s="64"/>
      <c r="D16" s="66"/>
      <c r="E16" s="68"/>
      <c r="F16" s="68"/>
      <c r="G16" s="69"/>
      <c r="H16" s="70"/>
      <c r="I16" s="71"/>
      <c r="J16" s="16"/>
    </row>
    <row r="17" spans="1:10" ht="12.75" x14ac:dyDescent="0.2">
      <c r="C17" s="64"/>
      <c r="D17" s="66"/>
      <c r="E17" s="68"/>
      <c r="F17" s="68"/>
      <c r="G17" s="69"/>
      <c r="H17" s="70"/>
      <c r="I17" s="71"/>
      <c r="J17" s="16"/>
    </row>
    <row r="18" spans="1:10" ht="12.75" x14ac:dyDescent="0.2">
      <c r="A18" s="35" t="s">
        <v>11</v>
      </c>
      <c r="C18" s="64"/>
      <c r="D18" s="66"/>
      <c r="E18" s="68"/>
      <c r="F18" s="68"/>
      <c r="G18" s="69"/>
      <c r="H18" s="70"/>
      <c r="I18" s="71"/>
      <c r="J18" s="16"/>
    </row>
    <row r="19" spans="1:10" ht="12.75" x14ac:dyDescent="0.2">
      <c r="A19" s="21" t="s">
        <v>446</v>
      </c>
      <c r="B19" s="161"/>
      <c r="C19" s="267">
        <f>SUMIFS(saisie_cult!G14:G1013,saisie_cult!E14:E1013,B19,saisie_cult!D14:D1013,B20)</f>
        <v>0</v>
      </c>
      <c r="D19" s="271">
        <f>SUMIFS(saisie_cult!$G$14:$G$1013,saisie_cult!$E$14:$E$1013,B19,saisie_cult!$F$14:$F$1013,param_menu!$B$15,saisie_cult!D14:D1013,B20)</f>
        <v>0</v>
      </c>
      <c r="E19" s="255">
        <f>SUMIFS(saisie_cult!H14:H1013,saisie_cult!E14:E1013,B19,saisie_cult!D14:D1013,B20)</f>
        <v>0</v>
      </c>
      <c r="F19" s="255">
        <f>SUMIFS(saisie_cult!J14:J1013,saisie_cult!E14:E1013,B19,saisie_cult!D14:D1013,B20)</f>
        <v>0</v>
      </c>
      <c r="G19" s="257">
        <f>SUMIFS(saisie_cult!M14:M1013,saisie_cult!E14:E1013,B19,saisie_cult!D14:D1013,B20)</f>
        <v>0</v>
      </c>
      <c r="H19" s="259" t="e">
        <f>E19/D19</f>
        <v>#DIV/0!</v>
      </c>
      <c r="I19" s="269" t="e">
        <f>G19/(E19-F19)</f>
        <v>#DIV/0!</v>
      </c>
      <c r="J19" s="16"/>
    </row>
    <row r="20" spans="1:10" ht="15" customHeight="1" x14ac:dyDescent="0.2">
      <c r="A20" s="21" t="s">
        <v>9</v>
      </c>
      <c r="B20" s="161"/>
      <c r="C20" s="268"/>
      <c r="D20" s="272"/>
      <c r="E20" s="256"/>
      <c r="F20" s="256"/>
      <c r="G20" s="258"/>
      <c r="H20" s="260"/>
      <c r="I20" s="270"/>
      <c r="J20" s="16"/>
    </row>
    <row r="21" spans="1:10" ht="12.75" x14ac:dyDescent="0.2">
      <c r="C21" s="64"/>
      <c r="D21" s="66"/>
      <c r="E21" s="68"/>
      <c r="F21" s="68"/>
      <c r="G21" s="69"/>
      <c r="H21" s="70"/>
      <c r="I21" s="71"/>
      <c r="J21" s="16"/>
    </row>
    <row r="22" spans="1:10" ht="12.75" x14ac:dyDescent="0.2">
      <c r="C22" s="64"/>
      <c r="D22" s="66"/>
      <c r="E22" s="68"/>
      <c r="F22" s="68"/>
      <c r="G22" s="69"/>
      <c r="H22" s="70"/>
      <c r="I22" s="71"/>
      <c r="J22" s="16"/>
    </row>
    <row r="23" spans="1:10" ht="12.75" x14ac:dyDescent="0.2">
      <c r="A23" s="35" t="s">
        <v>12</v>
      </c>
      <c r="C23" s="64"/>
      <c r="D23" s="66"/>
      <c r="E23" s="68"/>
      <c r="F23" s="68"/>
      <c r="G23" s="69"/>
      <c r="H23" s="70"/>
      <c r="I23" s="71"/>
      <c r="J23" s="16"/>
    </row>
    <row r="24" spans="1:10" ht="12.75" x14ac:dyDescent="0.2">
      <c r="A24" s="21" t="s">
        <v>5</v>
      </c>
      <c r="B24" s="161"/>
      <c r="C24" s="267">
        <f>SUMIFS(saisie_cult!G14:G1013,saisie_cult!E14:E1013,B24,saisie_cult!F14:F1013,B25,saisie_cult!B14:B1013,B26)</f>
        <v>0</v>
      </c>
      <c r="D24" s="252"/>
      <c r="E24" s="255">
        <f>SUMIFS(saisie_cult!H14:H1013,saisie_cult!E14:E1013,B24,saisie_cult!F14:F1013,B25,saisie_cult!B14:B1013,B26)</f>
        <v>0</v>
      </c>
      <c r="F24" s="255">
        <f>SUMIFS(saisie_cult!J14:J1013,saisie_cult!E14:E1013,B24,saisie_cult!F14:F1013,B25,saisie_cult!B14:B1013,B26)</f>
        <v>0</v>
      </c>
      <c r="G24" s="257">
        <f>SUMIFS(saisie_cult!M14:M1013,saisie_cult!E14:E1013,B24,saisie_cult!F14:F1013,B25,saisie_cult!B14:B1013,B26)</f>
        <v>0</v>
      </c>
      <c r="H24" s="265"/>
      <c r="I24" s="263"/>
      <c r="J24" s="16"/>
    </row>
    <row r="25" spans="1:10" ht="12.75" customHeight="1" x14ac:dyDescent="0.2">
      <c r="A25" s="21" t="s">
        <v>2</v>
      </c>
      <c r="B25" s="161"/>
      <c r="C25" s="268"/>
      <c r="D25" s="253"/>
      <c r="E25" s="256"/>
      <c r="F25" s="256"/>
      <c r="G25" s="258"/>
      <c r="H25" s="266"/>
      <c r="I25" s="264"/>
      <c r="J25" s="16"/>
    </row>
    <row r="26" spans="1:10" ht="15" customHeight="1" x14ac:dyDescent="0.2">
      <c r="A26" s="21" t="s">
        <v>1</v>
      </c>
      <c r="B26" s="162"/>
      <c r="C26" s="268"/>
      <c r="D26" s="254"/>
      <c r="E26" s="256"/>
      <c r="F26" s="256"/>
      <c r="G26" s="258"/>
      <c r="H26" s="266"/>
      <c r="I26" s="264"/>
      <c r="J26" s="16"/>
    </row>
    <row r="27" spans="1:10" x14ac:dyDescent="0.25">
      <c r="C27" s="64"/>
      <c r="D27" s="66"/>
      <c r="E27" s="68"/>
      <c r="F27" s="68"/>
      <c r="G27" s="69"/>
      <c r="H27" s="70"/>
      <c r="I27" s="71"/>
    </row>
    <row r="28" spans="1:10" ht="12.75" x14ac:dyDescent="0.2">
      <c r="A28" s="35" t="s">
        <v>12</v>
      </c>
      <c r="C28" s="64"/>
      <c r="D28" s="66"/>
      <c r="E28" s="68"/>
      <c r="F28" s="68"/>
      <c r="G28" s="69"/>
      <c r="H28" s="70"/>
      <c r="I28" s="71"/>
      <c r="J28" s="16"/>
    </row>
    <row r="29" spans="1:10" ht="12.75" x14ac:dyDescent="0.2">
      <c r="A29" s="21" t="s">
        <v>5</v>
      </c>
      <c r="B29" s="161"/>
      <c r="C29" s="267">
        <f>SUMIFS(saisie_cult!G14:G1013,saisie_cult!E14:E1013,B29,saisie_cult!F14:F1013,B30,saisie_cult!D14:D1013,B31)</f>
        <v>0</v>
      </c>
      <c r="D29" s="252"/>
      <c r="E29" s="261"/>
      <c r="F29" s="255">
        <f>SUMIFS(saisie_cult!J14:J1013,saisie_cult!E14:E1013,B29,saisie_cult!F14:F1013,B30,saisie_cult!D14:D1013,B31)</f>
        <v>0</v>
      </c>
      <c r="G29" s="257">
        <f>SUMIFS(saisie_cult!M14:M1013,saisie_cult!E14:E1013,B29,saisie_cult!F14:F1013,B30,saisie_cult!D14:D1013,B31)</f>
        <v>0</v>
      </c>
      <c r="H29" s="265"/>
      <c r="I29" s="263"/>
      <c r="J29" s="16"/>
    </row>
    <row r="30" spans="1:10" ht="15" customHeight="1" x14ac:dyDescent="0.2">
      <c r="A30" s="21" t="s">
        <v>2</v>
      </c>
      <c r="B30" s="161"/>
      <c r="C30" s="268"/>
      <c r="D30" s="253"/>
      <c r="E30" s="262"/>
      <c r="F30" s="256"/>
      <c r="G30" s="258"/>
      <c r="H30" s="266"/>
      <c r="I30" s="264"/>
      <c r="J30" s="16"/>
    </row>
    <row r="31" spans="1:10" ht="15" customHeight="1" x14ac:dyDescent="0.2">
      <c r="A31" s="21" t="s">
        <v>9</v>
      </c>
      <c r="B31" s="161"/>
      <c r="C31" s="268"/>
      <c r="D31" s="254"/>
      <c r="E31" s="262"/>
      <c r="F31" s="256"/>
      <c r="G31" s="258"/>
      <c r="H31" s="266"/>
      <c r="I31" s="264"/>
      <c r="J31" s="16"/>
    </row>
    <row r="32" spans="1:10" ht="12.75" x14ac:dyDescent="0.2">
      <c r="J32" s="16"/>
    </row>
    <row r="33" spans="10:10" ht="12.75" x14ac:dyDescent="0.2">
      <c r="J33" s="16"/>
    </row>
    <row r="34" spans="10:10" ht="12.75" x14ac:dyDescent="0.2">
      <c r="J34" s="16"/>
    </row>
    <row r="35" spans="10:10" ht="12.75" x14ac:dyDescent="0.2">
      <c r="J35" s="16"/>
    </row>
    <row r="36" spans="10:10" ht="12.75" x14ac:dyDescent="0.2">
      <c r="J36" s="16"/>
    </row>
    <row r="37" spans="10:10" ht="12.75" x14ac:dyDescent="0.2">
      <c r="J37" s="16"/>
    </row>
    <row r="38" spans="10:10" ht="12.75" x14ac:dyDescent="0.2">
      <c r="J38" s="16"/>
    </row>
    <row r="39" spans="10:10" ht="12.75" x14ac:dyDescent="0.2">
      <c r="J39" s="16"/>
    </row>
    <row r="40" spans="10:10" ht="12.75" x14ac:dyDescent="0.2">
      <c r="J40" s="16"/>
    </row>
    <row r="41" spans="10:10" ht="12.75" x14ac:dyDescent="0.2">
      <c r="J41" s="16"/>
    </row>
    <row r="42" spans="10:10" ht="12.75" x14ac:dyDescent="0.2">
      <c r="J42" s="16"/>
    </row>
    <row r="43" spans="10:10" ht="12.75" x14ac:dyDescent="0.2">
      <c r="J43" s="16"/>
    </row>
    <row r="44" spans="10:10" ht="12.75" x14ac:dyDescent="0.2">
      <c r="J44" s="16"/>
    </row>
    <row r="45" spans="10:10" ht="12.75" x14ac:dyDescent="0.2">
      <c r="J45" s="16"/>
    </row>
    <row r="46" spans="10:10" ht="12.75" x14ac:dyDescent="0.2">
      <c r="J46" s="16"/>
    </row>
    <row r="47" spans="10:10" ht="12.75" x14ac:dyDescent="0.2">
      <c r="J47" s="16"/>
    </row>
    <row r="48" spans="10:10" ht="12.75" x14ac:dyDescent="0.2">
      <c r="J48" s="16"/>
    </row>
    <row r="49" spans="10:10" ht="12.75" x14ac:dyDescent="0.2">
      <c r="J49" s="16"/>
    </row>
    <row r="50" spans="10:10" ht="12.75" x14ac:dyDescent="0.2">
      <c r="J50" s="16"/>
    </row>
    <row r="51" spans="10:10" ht="12.75" x14ac:dyDescent="0.2">
      <c r="J51" s="16"/>
    </row>
    <row r="52" spans="10:10" ht="12.75" x14ac:dyDescent="0.2">
      <c r="J52" s="16"/>
    </row>
    <row r="53" spans="10:10" ht="12.75" x14ac:dyDescent="0.2">
      <c r="J53" s="16"/>
    </row>
    <row r="54" spans="10:10" ht="12.75" x14ac:dyDescent="0.2">
      <c r="J54" s="16"/>
    </row>
    <row r="55" spans="10:10" ht="12.75" x14ac:dyDescent="0.2">
      <c r="J55" s="16"/>
    </row>
    <row r="56" spans="10:10" ht="12.75" x14ac:dyDescent="0.2">
      <c r="J56" s="16"/>
    </row>
    <row r="57" spans="10:10" ht="12.75" x14ac:dyDescent="0.2">
      <c r="J57" s="16"/>
    </row>
  </sheetData>
  <sheetProtection password="ACF5" sheet="1" objects="1" scenarios="1"/>
  <mergeCells count="35">
    <mergeCell ref="I9:I10"/>
    <mergeCell ref="H9:H10"/>
    <mergeCell ref="C14:C15"/>
    <mergeCell ref="E14:E15"/>
    <mergeCell ref="F14:F15"/>
    <mergeCell ref="G14:G15"/>
    <mergeCell ref="I14:I15"/>
    <mergeCell ref="C9:C10"/>
    <mergeCell ref="D9:D10"/>
    <mergeCell ref="D14:D15"/>
    <mergeCell ref="I29:I31"/>
    <mergeCell ref="H29:H31"/>
    <mergeCell ref="I24:I26"/>
    <mergeCell ref="H24:H26"/>
    <mergeCell ref="C19:C20"/>
    <mergeCell ref="E19:E20"/>
    <mergeCell ref="F19:F20"/>
    <mergeCell ref="G19:G20"/>
    <mergeCell ref="I19:I20"/>
    <mergeCell ref="H19:H20"/>
    <mergeCell ref="D19:D20"/>
    <mergeCell ref="D24:D26"/>
    <mergeCell ref="C29:C31"/>
    <mergeCell ref="E29:E31"/>
    <mergeCell ref="C24:C26"/>
    <mergeCell ref="E24:E26"/>
    <mergeCell ref="D29:D31"/>
    <mergeCell ref="F29:F31"/>
    <mergeCell ref="G29:G31"/>
    <mergeCell ref="H14:H15"/>
    <mergeCell ref="E9:E10"/>
    <mergeCell ref="F9:F10"/>
    <mergeCell ref="G9:G10"/>
    <mergeCell ref="F24:F26"/>
    <mergeCell ref="G24:G26"/>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param_menu!$B$6:$B$11</xm:f>
          </x14:formula1>
          <xm:sqref>B5 B24 B9 B14 B19 B29</xm:sqref>
        </x14:dataValidation>
        <x14:dataValidation type="list" allowBlank="1" showInputMessage="1" showErrorMessage="1">
          <x14:formula1>
            <xm:f>param_menu!$B$15:$B$34</xm:f>
          </x14:formula1>
          <xm:sqref>B25 B10 B30</xm:sqref>
        </x14:dataValidation>
        <x14:dataValidation type="list" allowBlank="1" showInputMessage="1" showErrorMessage="1">
          <x14:formula1>
            <xm:f>param_menu!$B$38:$B$89</xm:f>
          </x14:formula1>
          <xm:sqref>B26 B15</xm:sqref>
        </x14:dataValidation>
        <x14:dataValidation type="list" allowBlank="1" showInputMessage="1" showErrorMessage="1">
          <x14:formula1>
            <xm:f>param_menu!$G$15:$G$34</xm:f>
          </x14:formula1>
          <xm:sqref>B20 B31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mode_emploi</vt:lpstr>
      <vt:lpstr>param_menu</vt:lpstr>
      <vt:lpstr>saisie_tps_gl</vt:lpstr>
      <vt:lpstr>saisie_cult</vt:lpstr>
      <vt:lpstr>saisie_MO</vt:lpstr>
      <vt:lpstr>saisie_graph_1a</vt:lpstr>
      <vt:lpstr>saisie_graph_1b</vt:lpstr>
      <vt:lpstr>saisie_graph_2</vt:lpstr>
      <vt:lpstr>saisie_synth</vt:lpstr>
      <vt:lpstr>synt_ope_cult</vt:lpstr>
      <vt:lpstr>tab_des_ecarts</vt:lpstr>
      <vt:lpstr>clefs_maraichage</vt:lpstr>
      <vt:lpstr>option_non_spe</vt:lpstr>
      <vt:lpstr>ch_indirectes</vt:lpstr>
      <vt:lpstr>ch_directes</vt:lpstr>
      <vt:lpstr>tab_annuites</vt:lpstr>
      <vt:lpstr>autofmt</vt:lpstr>
      <vt:lpstr>COUT_TRAVAIL</vt:lpstr>
      <vt:lpstr>calcul</vt:lpstr>
      <vt:lpstr>coût_brut</vt:lpstr>
      <vt:lpstr>coût_kg</vt:lpstr>
      <vt:lpstr>coût_m²</vt:lpstr>
      <vt:lpstr>ind_tech_eco</vt:lpstr>
      <vt:lpstr>comparatif_kg</vt:lpstr>
      <vt:lpstr>référentiel_kg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INPACT_5</dc:creator>
  <cp:lastModifiedBy>INPACT_5</cp:lastModifiedBy>
  <cp:lastPrinted>2013-10-28T09:08:03Z</cp:lastPrinted>
  <dcterms:created xsi:type="dcterms:W3CDTF">2013-08-12T13:43:11Z</dcterms:created>
  <dcterms:modified xsi:type="dcterms:W3CDTF">2014-01-22T16:54:28Z</dcterms:modified>
</cp:coreProperties>
</file>